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antos Extintores Compartilhado\NIVIA 2023PC\NIVIA\SANTOS &amp; QUINTAO\LICITAÇÃO\CAMARA SARZEDO\"/>
    </mc:Choice>
  </mc:AlternateContent>
  <bookViews>
    <workbookView xWindow="0" yWindow="0" windowWidth="20490" windowHeight="7155"/>
  </bookViews>
  <sheets>
    <sheet name="PLANILHA" sheetId="1" r:id="rId1"/>
    <sheet name="BDI" sheetId="3" r:id="rId2"/>
    <sheet name="COMPOSIÇÃO" sheetId="2" r:id="rId3"/>
  </sheets>
  <calcPr calcId="152511"/>
</workbook>
</file>

<file path=xl/calcChain.xml><?xml version="1.0" encoding="utf-8"?>
<calcChain xmlns="http://schemas.openxmlformats.org/spreadsheetml/2006/main">
  <c r="I40" i="1" l="1"/>
  <c r="I39" i="1"/>
  <c r="I37" i="1"/>
  <c r="I35" i="1"/>
  <c r="I32" i="1"/>
  <c r="I30" i="1"/>
  <c r="I24" i="1"/>
  <c r="I16" i="1"/>
  <c r="I13" i="1"/>
  <c r="I9" i="1"/>
  <c r="I7" i="1"/>
  <c r="I5" i="1"/>
  <c r="G84" i="2" l="1"/>
  <c r="G82" i="2"/>
  <c r="G83" i="2"/>
  <c r="G85" i="2" s="1"/>
  <c r="G92" i="2" s="1"/>
  <c r="G93" i="2" l="1"/>
  <c r="H34" i="1"/>
  <c r="I34" i="1" s="1"/>
  <c r="H33" i="1"/>
  <c r="I33" i="1" s="1"/>
  <c r="H28" i="1" l="1"/>
  <c r="I28" i="1" s="1"/>
  <c r="H31" i="1"/>
  <c r="I31" i="1" s="1"/>
  <c r="B27" i="3" l="1"/>
  <c r="G79" i="2" l="1"/>
  <c r="G46" i="2"/>
  <c r="G32" i="2"/>
  <c r="H38" i="1"/>
  <c r="I38" i="1" s="1"/>
  <c r="H36" i="1"/>
  <c r="I36" i="1" s="1"/>
  <c r="H27" i="1"/>
  <c r="I27" i="1" s="1"/>
  <c r="H26" i="1"/>
  <c r="I26" i="1" s="1"/>
  <c r="H25" i="1"/>
  <c r="I25" i="1" s="1"/>
  <c r="H23" i="1"/>
  <c r="I23" i="1" s="1"/>
  <c r="H21" i="1"/>
  <c r="I21" i="1" s="1"/>
  <c r="H20" i="1"/>
  <c r="I20" i="1" s="1"/>
  <c r="H19" i="1"/>
  <c r="I19" i="1" s="1"/>
  <c r="H18" i="1"/>
  <c r="I18" i="1" s="1"/>
  <c r="H17" i="1"/>
  <c r="I17" i="1" s="1"/>
  <c r="H15" i="1"/>
  <c r="I15" i="1" s="1"/>
  <c r="H14" i="1"/>
  <c r="I14" i="1" s="1"/>
  <c r="H12" i="1"/>
  <c r="I12" i="1" s="1"/>
  <c r="H11" i="1"/>
  <c r="I11" i="1" s="1"/>
  <c r="H10" i="1"/>
  <c r="I10" i="1" s="1"/>
  <c r="H8" i="1"/>
  <c r="I8" i="1" s="1"/>
  <c r="H6" i="1"/>
  <c r="I6" i="1" s="1"/>
  <c r="G54" i="2" l="1"/>
  <c r="G55" i="2"/>
  <c r="G53" i="2"/>
  <c r="G56" i="2" l="1"/>
  <c r="G62" i="2" s="1"/>
  <c r="G63" i="2" s="1"/>
  <c r="I22" i="1" l="1"/>
</calcChain>
</file>

<file path=xl/sharedStrings.xml><?xml version="1.0" encoding="utf-8"?>
<sst xmlns="http://schemas.openxmlformats.org/spreadsheetml/2006/main" count="342" uniqueCount="180">
  <si>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</si>
  <si>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BASE</t>
    </r>
  </si>
  <si>
    <r>
      <rPr>
        <b/>
        <sz val="10"/>
        <rFont val="Arial"/>
        <family val="2"/>
      </rPr>
      <t>CÓDIGO</t>
    </r>
  </si>
  <si>
    <r>
      <rPr>
        <b/>
        <sz val="10"/>
        <rFont val="Arial"/>
        <family val="2"/>
      </rPr>
      <t>RESUMO DOS SERVIÇOS                                 UNID.        QUANT.</t>
    </r>
  </si>
  <si>
    <r>
      <rPr>
        <b/>
        <sz val="10"/>
        <rFont val="Arial"/>
        <family val="2"/>
      </rPr>
      <t xml:space="preserve">PREÇO UNITÁRIO
</t>
    </r>
    <r>
      <rPr>
        <b/>
        <sz val="10"/>
        <rFont val="Arial"/>
        <family val="2"/>
      </rPr>
      <t>S/BDI</t>
    </r>
  </si>
  <si>
    <r>
      <rPr>
        <b/>
        <sz val="10"/>
        <rFont val="Arial"/>
        <family val="2"/>
      </rPr>
      <t xml:space="preserve">CUSTO UNITÁRIO
</t>
    </r>
    <r>
      <rPr>
        <b/>
        <sz val="10"/>
        <rFont val="Arial"/>
        <family val="2"/>
      </rPr>
      <t>C/BDI</t>
    </r>
  </si>
  <si>
    <r>
      <rPr>
        <b/>
        <sz val="10"/>
        <rFont val="Arial"/>
        <family val="2"/>
      </rPr>
      <t>CUSTO TOTAL C/BDI</t>
    </r>
  </si>
  <si>
    <r>
      <rPr>
        <b/>
        <sz val="10"/>
        <rFont val="Arial"/>
        <family val="2"/>
      </rPr>
      <t>PLACA</t>
    </r>
  </si>
  <si>
    <r>
      <rPr>
        <sz val="12"/>
        <rFont val="Arial MT"/>
        <family val="2"/>
      </rPr>
      <t xml:space="preserve">FORNECIMENTO E COLOCAÇÃO DE PLACA DE OBRA EM CHAPA GALVANIZADA #26, ESP.
</t>
    </r>
    <r>
      <rPr>
        <sz val="12"/>
        <rFont val="Arial MT"/>
        <family val="2"/>
      </rPr>
      <t xml:space="preserve">0,45MM, DIMENSÃO (3X1,5)M, PLOTADA COM ADESIVO VINÍLICO, AFIXADA COM
</t>
    </r>
    <r>
      <rPr>
        <sz val="12"/>
        <rFont val="Arial MT"/>
        <family val="2"/>
      </rPr>
      <t>REBITES 4,8X40MM, EM ESTRUTURA METÁLICA DE METALON 20X20MM, ESP. 1,25MM, INCLUSIVE SUPORTE EM EUCALIPTO AUTOCLAVADO PINTADO COM TINTA PVA DUAS (2) DEMÃOS</t>
    </r>
  </si>
  <si>
    <r>
      <rPr>
        <sz val="12"/>
        <rFont val="Arial MT"/>
        <family val="2"/>
      </rPr>
      <t>UND</t>
    </r>
  </si>
  <si>
    <r>
      <rPr>
        <sz val="12"/>
        <rFont val="Arial MT"/>
        <family val="2"/>
      </rPr>
      <t>1,00</t>
    </r>
  </si>
  <si>
    <r>
      <rPr>
        <sz val="12"/>
        <rFont val="Arial MT"/>
        <family val="2"/>
      </rPr>
      <t>R$       1.367,14</t>
    </r>
  </si>
  <si>
    <r>
      <rPr>
        <b/>
        <sz val="10"/>
        <rFont val="Arial"/>
        <family val="2"/>
      </rPr>
      <t>DEMOLIÇÃO E REMOÇÃO DE DIVISÓRIA E BANCADA</t>
    </r>
  </si>
  <si>
    <r>
      <rPr>
        <sz val="12"/>
        <rFont val="Arial MT"/>
        <family val="2"/>
      </rPr>
      <t xml:space="preserve">DEMOLIÇÃO MANUAL DE DIVISÓRIA
</t>
    </r>
    <r>
      <rPr>
        <sz val="12"/>
        <rFont val="Arial MT"/>
        <family val="2"/>
      </rPr>
      <t>COMERCIAL EM LAMINADO, INCLUSIVE AFASTAMENTO E EMPILHAMENTO, EXCLUSIVE TRANSPORTE E RETIRADA DO MATERIAL DEMOLIDO</t>
    </r>
  </si>
  <si>
    <r>
      <rPr>
        <sz val="12"/>
        <rFont val="Arial MT"/>
        <family val="2"/>
      </rPr>
      <t>M²</t>
    </r>
  </si>
  <si>
    <r>
      <rPr>
        <sz val="12"/>
        <rFont val="Arial MT"/>
        <family val="2"/>
      </rPr>
      <t>5,82</t>
    </r>
  </si>
  <si>
    <r>
      <rPr>
        <sz val="12"/>
        <rFont val="Arial MT"/>
        <family val="2"/>
      </rPr>
      <t>R$              6,27</t>
    </r>
  </si>
  <si>
    <r>
      <rPr>
        <b/>
        <sz val="10"/>
        <rFont val="Arial"/>
        <family val="2"/>
      </rPr>
      <t>DEMOLIÇÃO DE ALVENARIA E REMOÇÃO DE PISO</t>
    </r>
  </si>
  <si>
    <r>
      <rPr>
        <sz val="12"/>
        <rFont val="Arial MT"/>
        <family val="2"/>
      </rPr>
      <t>ED-48435</t>
    </r>
  </si>
  <si>
    <r>
      <rPr>
        <sz val="12"/>
        <rFont val="Arial MT"/>
        <family val="2"/>
      </rPr>
      <t xml:space="preserve">DEMOLIÇÃO MANUAL DE ALVENARIA DE
</t>
    </r>
    <r>
      <rPr>
        <sz val="12"/>
        <rFont val="Arial MT"/>
        <family val="2"/>
      </rPr>
      <t>TIJOLO CERÂMICO OU BLOCO DE CONCRETO, INCLUSIVE AFASTAMENTO E EMPILHAMENTO, EXCLUSIVE TRANSPORTE E RETIRADA DO MATERIAL DEMOLIDO</t>
    </r>
  </si>
  <si>
    <r>
      <rPr>
        <sz val="12"/>
        <rFont val="Arial MT"/>
        <family val="2"/>
      </rPr>
      <t>M³</t>
    </r>
  </si>
  <si>
    <r>
      <rPr>
        <sz val="12"/>
        <rFont val="Arial MT"/>
        <family val="2"/>
      </rPr>
      <t>0,57</t>
    </r>
  </si>
  <si>
    <r>
      <rPr>
        <sz val="12"/>
        <rFont val="Arial MT"/>
        <family val="2"/>
      </rPr>
      <t>R$            92,63</t>
    </r>
  </si>
  <si>
    <r>
      <rPr>
        <sz val="12"/>
        <rFont val="Arial MT"/>
        <family val="2"/>
      </rPr>
      <t>ED-48482</t>
    </r>
  </si>
  <si>
    <r>
      <rPr>
        <sz val="12"/>
        <rFont val="Arial MT"/>
        <family val="2"/>
      </rPr>
      <t xml:space="preserve">DEMOLIÇÃO MANUAL DE PISO VINÍLICO,
</t>
    </r>
    <r>
      <rPr>
        <sz val="12"/>
        <rFont val="Arial MT"/>
        <family val="2"/>
      </rPr>
      <t>INCLUSIVE AFASTAMENTO E EMPILHAMENTO, EXCLUSIVE TRANSPORTE E RETIRADA DO MATERIAL DEMOLIDO</t>
    </r>
  </si>
  <si>
    <r>
      <rPr>
        <sz val="12"/>
        <rFont val="Arial MT"/>
        <family val="2"/>
      </rPr>
      <t>239,61</t>
    </r>
  </si>
  <si>
    <r>
      <rPr>
        <sz val="12"/>
        <rFont val="Arial MT"/>
        <family val="2"/>
      </rPr>
      <t>R$              7,79</t>
    </r>
  </si>
  <si>
    <r>
      <rPr>
        <sz val="12"/>
        <rFont val="Arial MT"/>
        <family val="2"/>
      </rPr>
      <t>ED-48516</t>
    </r>
  </si>
  <si>
    <r>
      <rPr>
        <sz val="12"/>
        <rFont val="Arial MT"/>
        <family val="2"/>
      </rPr>
      <t>REMOÇÃO MANUAL DE VIDRO EM ESQUADRIAS, COM REAPROVEITAMENTO, INCLUSIVE LIMPEZA DO ENCAIXE, AFASTAMENTO E EMPILHAMENTO, EXCLUSIVE TRANSPORTE E RETIRADA DO MATERIAL REMOVIDO NÃO REAPROVEITÁVEL</t>
    </r>
  </si>
  <si>
    <r>
      <rPr>
        <sz val="12"/>
        <rFont val="Arial MT"/>
        <family val="2"/>
      </rPr>
      <t>4,06</t>
    </r>
  </si>
  <si>
    <r>
      <rPr>
        <sz val="12"/>
        <rFont val="Arial MT"/>
        <family val="2"/>
      </rPr>
      <t>5,78</t>
    </r>
  </si>
  <si>
    <r>
      <rPr>
        <b/>
        <sz val="12"/>
        <rFont val="Arial"/>
        <family val="2"/>
      </rPr>
      <t>INSTALAÇÃO DE JANELAS E PORTAS</t>
    </r>
  </si>
  <si>
    <r>
      <rPr>
        <sz val="12"/>
        <rFont val="Arial MT"/>
        <family val="2"/>
      </rPr>
      <t>ED-29487</t>
    </r>
  </si>
  <si>
    <r>
      <rPr>
        <sz val="12"/>
        <rFont val="Arial MT"/>
        <family val="2"/>
      </rPr>
      <t xml:space="preserve">PORTA EM ALUMÍNIO DE CORRER COM 2
</t>
    </r>
    <r>
      <rPr>
        <sz val="12"/>
        <rFont val="Arial MT"/>
        <family val="2"/>
      </rPr>
      <t xml:space="preserve">FOLHAS (160X210)CM COMPLETA, LINHA 25/SUPREMA, ACABAMENTO ANODIZADO NATURAL, INCLUSIVE PERFIS, VIDRO,
</t>
    </r>
    <r>
      <rPr>
        <sz val="12"/>
        <rFont val="Arial MT"/>
        <family val="2"/>
      </rPr>
      <t>FERRAGENS E INSTALAÇÃO</t>
    </r>
  </si>
  <si>
    <r>
      <rPr>
        <sz val="12"/>
        <rFont val="Arial MT"/>
        <family val="2"/>
      </rPr>
      <t>UNID</t>
    </r>
  </si>
  <si>
    <r>
      <rPr>
        <sz val="12"/>
        <rFont val="Arial MT"/>
        <family val="2"/>
      </rPr>
      <t>2.403,89</t>
    </r>
  </si>
  <si>
    <r>
      <rPr>
        <sz val="12"/>
        <rFont val="Arial MT"/>
        <family val="2"/>
      </rPr>
      <t>ED-29483</t>
    </r>
  </si>
  <si>
    <r>
      <rPr>
        <sz val="12"/>
        <rFont val="Arial MT"/>
        <family val="2"/>
      </rPr>
      <t xml:space="preserve">JANELA EM ALUMÍNIO FIXA COMPLETA, LINHA
</t>
    </r>
    <r>
      <rPr>
        <sz val="12"/>
        <rFont val="Arial MT"/>
        <family val="2"/>
      </rPr>
      <t>25/SUPREMA, ACABAMENTO ANODIZADO NATURAL, INCLUSIVE PERFIS E VIDRO LISO 4MM E INSTALAÇÃO</t>
    </r>
  </si>
  <si>
    <r>
      <rPr>
        <sz val="12"/>
        <rFont val="Arial MT"/>
        <family val="2"/>
      </rPr>
      <t>0,48</t>
    </r>
  </si>
  <si>
    <r>
      <rPr>
        <sz val="12"/>
        <rFont val="Arial MT"/>
        <family val="2"/>
      </rPr>
      <t>577,31</t>
    </r>
  </si>
  <si>
    <r>
      <rPr>
        <b/>
        <sz val="10"/>
        <rFont val="Arial"/>
        <family val="2"/>
      </rPr>
      <t>PISOS</t>
    </r>
  </si>
  <si>
    <r>
      <rPr>
        <sz val="12"/>
        <rFont val="Arial MT"/>
        <family val="2"/>
      </rPr>
      <t>ED-13290</t>
    </r>
  </si>
  <si>
    <r>
      <rPr>
        <sz val="12"/>
        <rFont val="Arial MT"/>
        <family val="2"/>
      </rPr>
      <t>CAMADA DE REGULARIZAÇÃO COM ARGAMASSA, TRAÇO 1:4 (CIMENTO E AREIA), ESP. 20MM, APLICAÇÃO MANUAL, INCLUSIVE ARGAMASSA COM PREPARO MECANIZADO</t>
    </r>
  </si>
  <si>
    <r>
      <rPr>
        <sz val="12"/>
        <rFont val="Arial MT"/>
        <family val="2"/>
      </rPr>
      <t>192,71</t>
    </r>
  </si>
  <si>
    <r>
      <rPr>
        <sz val="12"/>
        <rFont val="Arial MT"/>
        <family val="2"/>
      </rPr>
      <t>31,70</t>
    </r>
  </si>
  <si>
    <r>
      <rPr>
        <sz val="12"/>
        <rFont val="Arial MT"/>
        <family val="2"/>
      </rPr>
      <t>ED-50571</t>
    </r>
  </si>
  <si>
    <r>
      <rPr>
        <sz val="12"/>
        <rFont val="Arial MT"/>
        <family val="2"/>
      </rPr>
      <t xml:space="preserve">PISO EM CONCRETO, PREPARADO EM OBRA
</t>
    </r>
    <r>
      <rPr>
        <sz val="12"/>
        <rFont val="Arial MT"/>
        <family val="2"/>
      </rPr>
      <t xml:space="preserve">COM BETONEIRA, FCK 13,5MPA, SEM ARMAÇÃO, ACABAMENTO RÚSTICO, ESP. 8CM, INCLUSIVE FORNECIMENTO, LANÇAMENTO, ADENSAMENTO,
</t>
    </r>
    <r>
      <rPr>
        <sz val="12"/>
        <rFont val="Arial MT"/>
        <family val="2"/>
      </rPr>
      <t xml:space="preserve">SARRAFEAMENTO, EXCLUSIVE JUNTA DE
</t>
    </r>
    <r>
      <rPr>
        <sz val="12"/>
        <rFont val="Arial MT"/>
        <family val="2"/>
      </rPr>
      <t>DILATAÇÃO</t>
    </r>
  </si>
  <si>
    <r>
      <rPr>
        <sz val="12"/>
        <rFont val="Arial MT"/>
        <family val="2"/>
      </rPr>
      <t>46,90</t>
    </r>
  </si>
  <si>
    <r>
      <rPr>
        <sz val="12"/>
        <rFont val="Arial MT"/>
        <family val="2"/>
      </rPr>
      <t>78,60</t>
    </r>
  </si>
  <si>
    <r>
      <rPr>
        <sz val="12"/>
        <rFont val="Arial MT"/>
        <family val="2"/>
      </rPr>
      <t>124,68</t>
    </r>
  </si>
  <si>
    <r>
      <rPr>
        <sz val="12"/>
        <rFont val="Arial MT"/>
        <family val="2"/>
      </rPr>
      <t xml:space="preserve">PEITORIL DE GRANITO CINZA ANDORINHA E = 2
</t>
    </r>
    <r>
      <rPr>
        <sz val="12"/>
        <rFont val="Arial MT"/>
        <family val="2"/>
      </rPr>
      <t>CM</t>
    </r>
  </si>
  <si>
    <r>
      <rPr>
        <sz val="12"/>
        <rFont val="Arial MT"/>
        <family val="2"/>
      </rPr>
      <t>0,34</t>
    </r>
  </si>
  <si>
    <r>
      <rPr>
        <sz val="12"/>
        <rFont val="Arial MT"/>
        <family val="2"/>
      </rPr>
      <t>264,26</t>
    </r>
  </si>
  <si>
    <r>
      <rPr>
        <sz val="12"/>
        <rFont val="Arial MT"/>
        <family val="2"/>
      </rPr>
      <t xml:space="preserve">SOLEIRA EM GRANITO, NA COR CINZA
</t>
    </r>
    <r>
      <rPr>
        <sz val="12"/>
        <rFont val="Arial MT"/>
        <family val="2"/>
      </rPr>
      <t>ANDORINHA, ESP. 2CM, INCLUSIVE REJUNTAMENTO</t>
    </r>
  </si>
  <si>
    <r>
      <rPr>
        <sz val="12"/>
        <rFont val="Arial MT"/>
        <family val="2"/>
      </rPr>
      <t>0,56</t>
    </r>
  </si>
  <si>
    <r>
      <rPr>
        <sz val="12"/>
        <rFont val="Arial MT"/>
        <family val="2"/>
      </rPr>
      <t>295,29</t>
    </r>
  </si>
  <si>
    <r>
      <rPr>
        <b/>
        <sz val="12"/>
        <rFont val="Arial"/>
        <family val="2"/>
      </rPr>
      <t>VIDROS E ESPELHOS</t>
    </r>
  </si>
  <si>
    <r>
      <rPr>
        <sz val="12"/>
        <rFont val="Arial MT"/>
        <family val="2"/>
      </rPr>
      <t>ED-51160</t>
    </r>
  </si>
  <si>
    <r>
      <rPr>
        <sz val="12"/>
        <rFont val="Arial MT"/>
        <family val="2"/>
      </rPr>
      <t>VIDRO TEMPERADO TRANSPARENTE INCOLOR, ESP. 10MM, INCLUSIVE FIXAÇÃO E VEDAÇÃO COM GUARNIÇÃO/GAXETA DE BORRACHA NEOPRENE, FORNECIMENTO E INSTALAÇÃO, EXCLUSIVE CAIXILHO/PERFIL</t>
    </r>
  </si>
  <si>
    <r>
      <rPr>
        <sz val="12"/>
        <rFont val="Arial MT"/>
        <family val="2"/>
      </rPr>
      <t>28,92</t>
    </r>
  </si>
  <si>
    <r>
      <rPr>
        <sz val="12"/>
        <rFont val="Arial MT"/>
        <family val="2"/>
      </rPr>
      <t>R$ 309,84</t>
    </r>
  </si>
  <si>
    <t>ED-28427</t>
  </si>
  <si>
    <t>SETOP</t>
  </si>
  <si>
    <t>ED-48453</t>
  </si>
  <si>
    <t>ED-50632</t>
  </si>
  <si>
    <t>ED-50997</t>
  </si>
  <si>
    <t>ED-51002</t>
  </si>
  <si>
    <t>ILUMINAÇÃO</t>
  </si>
  <si>
    <t>LUMINÁRIA TIPO SPOT, DE SOBREPOR, COM 1 LÂMPADA FLUORESCENTE DE 15 W, SEM REATOR - FORNECIMENTO E INSTALAÇÃO. AF_02/2020</t>
  </si>
  <si>
    <t>UNID</t>
  </si>
  <si>
    <t>SINAPI</t>
  </si>
  <si>
    <t>7.1</t>
  </si>
  <si>
    <t>7.2</t>
  </si>
  <si>
    <t>7.3</t>
  </si>
  <si>
    <t>8.1</t>
  </si>
  <si>
    <t>9.1</t>
  </si>
  <si>
    <t>ACUSTICA</t>
  </si>
  <si>
    <t>SEINFRA</t>
  </si>
  <si>
    <t>M²</t>
  </si>
  <si>
    <t>COMPOSIÇÃO PRÓPRIA</t>
  </si>
  <si>
    <t>7.4</t>
  </si>
  <si>
    <t>Material</t>
  </si>
  <si>
    <t>FONTE</t>
  </si>
  <si>
    <t>COEFICIENTE</t>
  </si>
  <si>
    <t>PREÇO UNITÁRIO</t>
  </si>
  <si>
    <t>TOTAL</t>
  </si>
  <si>
    <t>LUMINÁRIA PENDENTE EM LED, CORPO EM ALUMÍNIO POTÊNCIA, MÍNIMA 200W E MÁXIMA 210W</t>
  </si>
  <si>
    <t>UN</t>
  </si>
  <si>
    <t>TOTAL Material:</t>
  </si>
  <si>
    <t>Mão de Obra</t>
  </si>
  <si>
    <t>AJUDANTE DE ELETRICISTA</t>
  </si>
  <si>
    <t>H</t>
  </si>
  <si>
    <t>ELETRICISTA</t>
  </si>
  <si>
    <t>TOTAL Mão de Obra:</t>
  </si>
  <si>
    <t>Valor Total:</t>
  </si>
  <si>
    <t>Valor Total com BDI:</t>
  </si>
  <si>
    <t>Relatório de Composições</t>
  </si>
  <si>
    <t>LUMINÁRIA PENDENTE EM LED, CORPO EM ALUMÍNIO, POTÊNCIA MÍNIMA 200W E MÁXIMA 210W (UN), SIMILAR A INSPIRE HOME PORTOFINO PD1043</t>
  </si>
  <si>
    <t>I9121 SEINFRA</t>
  </si>
  <si>
    <t>I0042 SEINFRA</t>
  </si>
  <si>
    <t>I2312 SEINFRA</t>
  </si>
  <si>
    <t>Encargos Complementares</t>
  </si>
  <si>
    <t>Encargos Complementares - Eletricista</t>
  </si>
  <si>
    <t>ORSE</t>
  </si>
  <si>
    <t>h</t>
  </si>
  <si>
    <t>TOTAL Encargos Complementares:</t>
  </si>
  <si>
    <t>un</t>
  </si>
  <si>
    <t>Eletricista (horista)</t>
  </si>
  <si>
    <t>ORSE- S10552</t>
  </si>
  <si>
    <t>ORSE-I12884</t>
  </si>
  <si>
    <t>ORSE-I02436S</t>
  </si>
  <si>
    <t>LAMPADA LED TUBULAR TB 120 CM, G 13 3000K 18 W BIVOLT, SIMILAR A INSPIRE HOME</t>
  </si>
  <si>
    <t>COMPOSIÇÃO 2- Lampada led tubular t8 bivolt 18/20 w, base g13 SIMILAR A INSPIRE HOME</t>
  </si>
  <si>
    <t>S10552</t>
  </si>
  <si>
    <t>S10549</t>
  </si>
  <si>
    <t>Encargos Complementares - Servente</t>
  </si>
  <si>
    <t>I12925</t>
  </si>
  <si>
    <t>Lâmpada PAR 20 Led 7w bivolt am/br/neu</t>
  </si>
  <si>
    <t>I14253</t>
  </si>
  <si>
    <t>Spot direcionável para trilhos PAR 20 - Exclusive lâmpada</t>
  </si>
  <si>
    <t>I14264</t>
  </si>
  <si>
    <t>Trilho eletrificado de 2m</t>
  </si>
  <si>
    <t>I02436S</t>
  </si>
  <si>
    <t>I06111S</t>
  </si>
  <si>
    <t>Servente de obras (horista)</t>
  </si>
  <si>
    <t>COMPOSIÇÃO 3- Fornecimento e instalação de trilho eletrificado de EMBUTIR LINEAR</t>
  </si>
  <si>
    <t>Fornecimento e instalação de trilho eletrificado de EMBUTIR LINEAR</t>
  </si>
  <si>
    <t>S10551</t>
  </si>
  <si>
    <t>Encargos Complementares - Carpinteiro</t>
  </si>
  <si>
    <t>I08384</t>
  </si>
  <si>
    <t>m2</t>
  </si>
  <si>
    <t>I01674</t>
  </si>
  <si>
    <t>Parafuso cabeça abaulada 16 x 200mm</t>
  </si>
  <si>
    <t>I01213S</t>
  </si>
  <si>
    <t>Carpinteiro de formas (horista)</t>
  </si>
  <si>
    <t>Chapa em MDF LISO EM CARVALHO esp: 6mm</t>
  </si>
  <si>
    <t>COMPOSIÇÃO 4- Revestimento com placa MDF LISO EM CARVALHO  6mm - Rev 01 (m2)</t>
  </si>
  <si>
    <t>Serviço</t>
  </si>
  <si>
    <t>M2</t>
  </si>
  <si>
    <t>TOTAL Serviço:</t>
  </si>
  <si>
    <t>COMPOSIÇÃO 5- FORRO ACUSTICO COR CINZA ESCURO, TIPO NUVEM 200X100X5</t>
  </si>
  <si>
    <t>LIMPEZA</t>
  </si>
  <si>
    <t>10.1</t>
  </si>
  <si>
    <t>LIMPEZA FINAL PARA ENTREGA DA OBRA</t>
  </si>
  <si>
    <t>ED-50266</t>
  </si>
  <si>
    <t>VALOR TOTAL R$</t>
  </si>
  <si>
    <t>DEMOSTRATIVO DA BONIFICAÇÃO E DESPESAS INDIRETAS B.D.I.</t>
  </si>
  <si>
    <t>1 - ADMINISTRAÇÃO CENTRAL - AC</t>
  </si>
  <si>
    <t>2 - SEGUROS - S + GARANTIAS - G   (S+G)</t>
  </si>
  <si>
    <t>3 - RISCOS - R</t>
  </si>
  <si>
    <t>4 - TRIBUTOS - T</t>
  </si>
  <si>
    <t>5 - LUCRO - L</t>
  </si>
  <si>
    <t>6 - CPRB- INSS  - E</t>
  </si>
  <si>
    <t>7 - DESPESAS FINANCEIRAS - DF</t>
  </si>
  <si>
    <t xml:space="preserve">BDI (%) = </t>
  </si>
  <si>
    <t>(CONFORME ACÓRDÃO Nº 2622/13 e LEI Nº 13.161 DE 31/08/15)</t>
  </si>
  <si>
    <r>
      <t xml:space="preserve">PROJETO: </t>
    </r>
    <r>
      <rPr>
        <sz val="10"/>
        <rFont val="Arial"/>
        <family val="2"/>
      </rPr>
      <t>Reforma do Plenário</t>
    </r>
  </si>
  <si>
    <r>
      <rPr>
        <b/>
        <i/>
        <sz val="10"/>
        <rFont val="Arial"/>
        <family val="2"/>
      </rPr>
      <t>LOCAL:</t>
    </r>
    <r>
      <rPr>
        <i/>
        <sz val="10"/>
        <rFont val="Arial"/>
        <family val="2"/>
      </rPr>
      <t xml:space="preserve"> Cãmara Municipal de Sarzedo</t>
    </r>
  </si>
  <si>
    <r>
      <t xml:space="preserve">MUNICÍPIO: </t>
    </r>
    <r>
      <rPr>
        <i/>
        <sz val="10"/>
        <rFont val="Arial"/>
        <family val="2"/>
      </rPr>
      <t>MUNICIPAL DE SARZEDO</t>
    </r>
  </si>
  <si>
    <t>PLACA VINÍLICA 30 X 30 CM E = 2 MM, AMADEIRADO FORNECIMENTO E INSTALAÇÃO.</t>
  </si>
  <si>
    <t>FORRO ACUSTICO COR CINZA ESCURO, TIPO NUVEM 200X100X5, FORNECIMENTO E INSTALAÇÃO.</t>
  </si>
  <si>
    <t>Revestimento com placa MDF LISO EM CARVALHO  6mm, FORNECIMENTO E INSTALAÇÃO</t>
  </si>
  <si>
    <t>LUMINÁRIA PENDENTE EM LED,RETANGULAR 2 TUBULAR EM CORPO ALUMÍNIO E ACRILICO PRETO, 120 CM 125X12 CM, SIMILAR A INSPIRE HOME PORTOFINO PD1043 FORNECIMENTO E INSTALAÇÃO</t>
  </si>
  <si>
    <t>LAMPADA LED TUBULAR TB 120 CM, G 13 3000K 18 W BIVOLT, SIMILAR A INSPIRE HOME FORNECIMENTO E INSTALAÇÃO</t>
  </si>
  <si>
    <r>
      <rPr>
        <b/>
        <sz val="16"/>
        <rFont val="Arial"/>
        <family val="2"/>
      </rPr>
      <t xml:space="preserve">PLANILHA COMPOSIÇÃO DE CUSTO- SERVIÇOS
</t>
    </r>
    <r>
      <rPr>
        <b/>
        <sz val="11"/>
        <rFont val="Arial"/>
        <family val="2"/>
      </rPr>
      <t xml:space="preserve">CONTRATANTE         </t>
    </r>
    <r>
      <rPr>
        <vertAlign val="superscript"/>
        <sz val="10"/>
        <rFont val="Arial MT"/>
        <family val="2"/>
      </rPr>
      <t xml:space="preserve">CAMARA MUNICIPAL DE SARZEDO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BDI : 22,67%
OBRA:                        REFORMA PLENÁRIO 
</t>
    </r>
    <r>
      <rPr>
        <sz val="10"/>
        <rFont val="Arial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bscript"/>
        <sz val="11"/>
        <rFont val="Arial"/>
        <family val="2"/>
      </rPr>
      <t>11/12/2023</t>
    </r>
  </si>
  <si>
    <t>MARCENARIA</t>
  </si>
  <si>
    <t>PINTURA</t>
  </si>
  <si>
    <t>11.</t>
  </si>
  <si>
    <t>EMASSAMENTO COM MASSA ACRÍLICA E LIXAMENTO EM PAREDES EXTERNAS, DUAS DEMÃOS, ADP REF 96135</t>
  </si>
  <si>
    <t>17.03.02 </t>
  </si>
  <si>
    <t>SUDECAP</t>
  </si>
  <si>
    <t>9.2</t>
  </si>
  <si>
    <t> APLICAÇÃO MANUAL DE PINTURA COM TINTA TEXTURIZADA ACRÍLICA EM PAREDES EXTERNAS DE CASAS, UMA COR. AF_06/2014</t>
  </si>
  <si>
    <r>
      <rPr>
        <b/>
        <vertAlign val="subscript"/>
        <sz val="11"/>
        <rFont val="Arial"/>
        <family val="2"/>
      </rPr>
      <t xml:space="preserve">PLANILHA REFERENCIA:             </t>
    </r>
    <r>
      <rPr>
        <sz val="10"/>
        <rFont val="Arial MT"/>
        <family val="2"/>
      </rPr>
      <t>Setop 08/23 , Sinapi 10//23, Seinfra 08/23, SP Educação 10/23, Orse 10/23, Sudecap 05/2023 COM DESONERAÇÃO</t>
    </r>
  </si>
  <si>
    <r>
      <rPr>
        <b/>
        <sz val="10"/>
        <rFont val="Arial"/>
        <family val="2"/>
      </rPr>
      <t xml:space="preserve">Planilhas de Referência: </t>
    </r>
    <r>
      <rPr>
        <sz val="10"/>
        <rFont val="Arial"/>
        <family val="2"/>
      </rPr>
      <t xml:space="preserve"> Setop 08/23 , Sinapi 10//23, Seinfra 08/23, SP Educação 10/23, Orse 10/23, Sudecap 05/2023 COM DESONERAÇÃO- Todas as planilhas desoneradas</t>
    </r>
  </si>
  <si>
    <t>PLANILHA REFERENCIA:              Setop 08/23 , Sinapi 10//23, Seinfra 08/23, SP Educação 10/23, Orse 10/23, Sudecap 05/2023 COM DESONERAÇÃO</t>
  </si>
  <si>
    <t>MONTADOR DE ESTRUTURA METÁLICA COM ENCARGOS COMPLEMENTARES</t>
  </si>
  <si>
    <t>AJUDANTE DE ESTRUTURA METÁLICA COM ENCARGOS COMPLEMENTARES</t>
  </si>
  <si>
    <t>ORÇAMENTO PROPRIO</t>
  </si>
  <si>
    <r>
      <rPr>
        <b/>
        <sz val="16"/>
        <rFont val="Arial"/>
        <family val="2"/>
      </rPr>
      <t xml:space="preserve">PLANILHA ORÇAMENTÁRIA - SERVIÇOS
</t>
    </r>
    <r>
      <rPr>
        <b/>
        <sz val="11"/>
        <rFont val="Arial"/>
        <family val="2"/>
      </rPr>
      <t xml:space="preserve">CONTRATANTE        </t>
    </r>
    <r>
      <rPr>
        <b/>
        <sz val="16"/>
        <rFont val="Arial"/>
        <family val="2"/>
      </rPr>
      <t xml:space="preserve"> </t>
    </r>
    <r>
      <rPr>
        <vertAlign val="superscript"/>
        <sz val="16"/>
        <rFont val="Arial MT"/>
        <family val="2"/>
      </rPr>
      <t xml:space="preserve">CAMARA MUNICIPAL DE SARZEDO  </t>
    </r>
    <r>
      <rPr>
        <vertAlign val="superscript"/>
        <sz val="10"/>
        <rFont val="Arial MT"/>
        <family val="2"/>
      </rP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BDI : 22,67%
CONTRATADA                                                                                                                                                                                                                                            REVISAO
</t>
    </r>
    <r>
      <rPr>
        <b/>
        <vertAlign val="subscript"/>
        <sz val="11"/>
        <rFont val="Arial"/>
        <family val="2"/>
      </rPr>
      <t xml:space="preserve">OBRA:                        </t>
    </r>
    <r>
      <rPr>
        <sz val="10"/>
        <rFont val="Arial MT"/>
        <family val="2"/>
      </rPr>
      <t xml:space="preserve">REFORMA PLENÁRIO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bscript"/>
        <sz val="11"/>
        <rFont val="Arial"/>
        <family val="2"/>
      </rPr>
      <t>11/12/2023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</si>
</sst>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"/>
    <numFmt numFmtId="165" formatCode="#,##0.00000000"/>
    <numFmt numFmtId="166" formatCode="#,##0.0000"/>
    <numFmt numFmtId="167" formatCode="#,##0.0000000"/>
  </numFmts>
  <fonts count="3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 MT"/>
      <family val="2"/>
    </font>
    <font>
      <sz val="12"/>
      <name val="Arial MT"/>
    </font>
    <font>
      <b/>
      <sz val="10"/>
      <color rgb="FF000000"/>
      <name val="Arial"/>
      <family val="2"/>
    </font>
    <font>
      <sz val="12"/>
      <color rgb="FF000000"/>
      <name val="Arial MT"/>
      <family val="2"/>
    </font>
    <font>
      <b/>
      <sz val="12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vertAlign val="superscript"/>
      <sz val="10"/>
      <name val="Arial MT"/>
      <family val="2"/>
    </font>
    <font>
      <b/>
      <vertAlign val="subscript"/>
      <sz val="11"/>
      <name val="Arial"/>
      <family val="2"/>
    </font>
    <font>
      <sz val="10"/>
      <name val="Arial MT"/>
      <family val="2"/>
    </font>
    <font>
      <sz val="12"/>
      <name val="Arial MT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7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SansSerif"/>
      <family val="2"/>
    </font>
    <font>
      <sz val="12"/>
      <color rgb="FF000000"/>
      <name val="SansSerif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2"/>
    </font>
    <font>
      <vertAlign val="superscript"/>
      <sz val="16"/>
      <name val="Arial MT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BEBEBE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7" fillId="0" borderId="0" applyFont="0" applyFill="0" applyBorder="0" applyAlignment="0" applyProtection="0"/>
    <xf numFmtId="0" fontId="2" fillId="0" borderId="0"/>
    <xf numFmtId="0" fontId="1" fillId="0" borderId="0"/>
    <xf numFmtId="9" fontId="25" fillId="0" borderId="0" applyFont="0" applyFill="0" applyBorder="0" applyAlignment="0" applyProtection="0"/>
    <xf numFmtId="0" fontId="26" fillId="0" borderId="0"/>
  </cellStyleXfs>
  <cellXfs count="171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 indent="1"/>
    </xf>
    <xf numFmtId="0" fontId="0" fillId="2" borderId="3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Border="1" applyAlignment="1">
      <alignment horizontal="right" vertical="center" indent="2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/>
    </xf>
    <xf numFmtId="1" fontId="4" fillId="3" borderId="4" xfId="0" applyNumberFormat="1" applyFont="1" applyFill="1" applyBorder="1" applyAlignment="1">
      <alignment horizontal="center" vertical="top" shrinkToFit="1"/>
    </xf>
    <xf numFmtId="1" fontId="6" fillId="3" borderId="1" xfId="0" applyNumberFormat="1" applyFont="1" applyFill="1" applyBorder="1" applyAlignment="1">
      <alignment horizontal="center" vertical="top" shrinkToFi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right" vertical="center" indent="2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0" fontId="3" fillId="3" borderId="4" xfId="0" applyFont="1" applyFill="1" applyBorder="1" applyAlignment="1">
      <alignment horizontal="right" vertical="top" wrapText="1" indent="1"/>
    </xf>
    <xf numFmtId="0" fontId="5" fillId="0" borderId="1" xfId="0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right" vertical="top" indent="2" shrinkToFi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center" wrapText="1" indent="4"/>
    </xf>
    <xf numFmtId="0" fontId="5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3" fillId="3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0" fontId="5" fillId="0" borderId="0" xfId="0" applyFont="1" applyAlignment="1">
      <alignment vertical="center" wrapText="1"/>
    </xf>
    <xf numFmtId="0" fontId="8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top" wrapText="1"/>
    </xf>
    <xf numFmtId="44" fontId="8" fillId="3" borderId="3" xfId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5" fillId="0" borderId="1" xfId="0" applyFont="1" applyBorder="1" applyAlignment="1">
      <alignment horizontal="right" vertical="center" wrapText="1" inden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justify" vertical="top" wrapText="1"/>
    </xf>
    <xf numFmtId="165" fontId="22" fillId="0" borderId="0" xfId="0" applyNumberFormat="1" applyFont="1" applyAlignment="1">
      <alignment horizontal="right" vertical="top" wrapText="1"/>
    </xf>
    <xf numFmtId="166" fontId="22" fillId="0" borderId="0" xfId="0" applyNumberFormat="1" applyFont="1" applyAlignment="1">
      <alignment horizontal="right" vertical="top" wrapText="1"/>
    </xf>
    <xf numFmtId="0" fontId="23" fillId="0" borderId="0" xfId="0" applyFont="1" applyAlignment="1" applyProtection="1">
      <alignment wrapText="1"/>
      <protection locked="0"/>
    </xf>
    <xf numFmtId="166" fontId="21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0" fillId="4" borderId="1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top" wrapText="1"/>
    </xf>
    <xf numFmtId="0" fontId="22" fillId="0" borderId="0" xfId="2" applyFont="1" applyAlignment="1">
      <alignment horizontal="justify" vertical="top" wrapText="1"/>
    </xf>
    <xf numFmtId="165" fontId="22" fillId="0" borderId="0" xfId="2" applyNumberFormat="1" applyFont="1" applyAlignment="1">
      <alignment horizontal="right" vertical="top" wrapText="1"/>
    </xf>
    <xf numFmtId="4" fontId="22" fillId="0" borderId="0" xfId="2" applyNumberFormat="1" applyFont="1" applyAlignment="1">
      <alignment horizontal="right" vertical="top" wrapText="1"/>
    </xf>
    <xf numFmtId="0" fontId="23" fillId="0" borderId="0" xfId="2" applyFont="1" applyAlignment="1" applyProtection="1">
      <alignment wrapText="1"/>
      <protection locked="0"/>
    </xf>
    <xf numFmtId="4" fontId="21" fillId="0" borderId="0" xfId="2" applyNumberFormat="1" applyFont="1" applyAlignment="1">
      <alignment horizontal="right" vertical="top" wrapText="1"/>
    </xf>
    <xf numFmtId="4" fontId="20" fillId="0" borderId="0" xfId="2" applyNumberFormat="1" applyFont="1" applyAlignment="1">
      <alignment horizontal="right" vertical="center" wrapText="1"/>
    </xf>
    <xf numFmtId="4" fontId="22" fillId="0" borderId="0" xfId="0" applyNumberFormat="1" applyFont="1" applyAlignment="1">
      <alignment horizontal="right" vertical="top" wrapText="1"/>
    </xf>
    <xf numFmtId="0" fontId="24" fillId="0" borderId="0" xfId="0" applyFont="1" applyAlignment="1" applyProtection="1">
      <alignment wrapText="1"/>
      <protection locked="0"/>
    </xf>
    <xf numFmtId="4" fontId="21" fillId="0" borderId="0" xfId="0" applyNumberFormat="1" applyFont="1" applyAlignment="1">
      <alignment horizontal="right" vertical="top" wrapText="1"/>
    </xf>
    <xf numFmtId="0" fontId="20" fillId="4" borderId="1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vertical="top" wrapText="1"/>
    </xf>
    <xf numFmtId="0" fontId="22" fillId="0" borderId="0" xfId="3" applyFont="1" applyAlignment="1">
      <alignment horizontal="justify" vertical="top" wrapText="1"/>
    </xf>
    <xf numFmtId="165" fontId="22" fillId="0" borderId="0" xfId="3" applyNumberFormat="1" applyFont="1" applyAlignment="1">
      <alignment horizontal="right" vertical="top" wrapText="1"/>
    </xf>
    <xf numFmtId="4" fontId="22" fillId="0" borderId="0" xfId="3" applyNumberFormat="1" applyFont="1" applyAlignment="1">
      <alignment horizontal="right" vertical="top" wrapText="1"/>
    </xf>
    <xf numFmtId="0" fontId="23" fillId="0" borderId="0" xfId="3" applyFont="1" applyAlignment="1" applyProtection="1">
      <alignment wrapText="1"/>
      <protection locked="0"/>
    </xf>
    <xf numFmtId="4" fontId="21" fillId="0" borderId="0" xfId="3" applyNumberFormat="1" applyFont="1" applyAlignment="1">
      <alignment horizontal="right" vertical="top" wrapText="1"/>
    </xf>
    <xf numFmtId="4" fontId="20" fillId="0" borderId="0" xfId="3" applyNumberFormat="1" applyFont="1" applyAlignment="1">
      <alignment horizontal="right" vertical="center" wrapText="1"/>
    </xf>
    <xf numFmtId="167" fontId="22" fillId="0" borderId="0" xfId="3" applyNumberFormat="1" applyFont="1" applyAlignment="1">
      <alignment horizontal="right" vertical="top" wrapText="1"/>
    </xf>
    <xf numFmtId="0" fontId="21" fillId="4" borderId="2" xfId="3" applyFont="1" applyFill="1" applyBorder="1" applyAlignment="1">
      <alignment horizontal="left" vertical="center" wrapText="1"/>
    </xf>
    <xf numFmtId="0" fontId="21" fillId="4" borderId="4" xfId="3" applyFont="1" applyFill="1" applyBorder="1" applyAlignment="1">
      <alignment horizontal="left" vertical="center" wrapText="1"/>
    </xf>
    <xf numFmtId="0" fontId="20" fillId="4" borderId="2" xfId="3" applyFont="1" applyFill="1" applyBorder="1" applyAlignment="1">
      <alignment horizontal="center" vertical="center" wrapText="1"/>
    </xf>
    <xf numFmtId="0" fontId="20" fillId="4" borderId="4" xfId="3" applyFont="1" applyFill="1" applyBorder="1" applyAlignment="1">
      <alignment horizontal="center" vertical="center" wrapText="1"/>
    </xf>
    <xf numFmtId="0" fontId="21" fillId="0" borderId="5" xfId="3" applyFont="1" applyBorder="1" applyAlignment="1">
      <alignment horizontal="right" vertical="top" wrapText="1"/>
    </xf>
    <xf numFmtId="0" fontId="17" fillId="0" borderId="0" xfId="0" applyFont="1" applyAlignment="1">
      <alignment horizontal="left" vertical="top"/>
    </xf>
    <xf numFmtId="44" fontId="0" fillId="0" borderId="0" xfId="0" applyNumberFormat="1" applyAlignment="1">
      <alignment horizontal="left" vertical="top"/>
    </xf>
    <xf numFmtId="8" fontId="5" fillId="0" borderId="1" xfId="0" applyNumberFormat="1" applyFont="1" applyBorder="1" applyAlignment="1">
      <alignment horizontal="center" vertical="center" wrapText="1"/>
    </xf>
    <xf numFmtId="0" fontId="26" fillId="0" borderId="0" xfId="5" applyAlignment="1">
      <alignment vertical="center"/>
    </xf>
    <xf numFmtId="0" fontId="3" fillId="0" borderId="8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0" fontId="3" fillId="0" borderId="12" xfId="5" applyFont="1" applyBorder="1" applyAlignment="1">
      <alignment vertical="center"/>
    </xf>
    <xf numFmtId="0" fontId="3" fillId="0" borderId="13" xfId="5" applyFont="1" applyBorder="1" applyAlignment="1">
      <alignment vertical="center"/>
    </xf>
    <xf numFmtId="0" fontId="27" fillId="0" borderId="14" xfId="5" applyFont="1" applyBorder="1" applyAlignment="1">
      <alignment horizontal="right" vertical="center"/>
    </xf>
    <xf numFmtId="0" fontId="28" fillId="0" borderId="15" xfId="5" applyFont="1" applyBorder="1" applyAlignment="1">
      <alignment horizontal="left" vertical="center" wrapText="1"/>
    </xf>
    <xf numFmtId="0" fontId="27" fillId="0" borderId="16" xfId="5" applyFont="1" applyBorder="1" applyAlignment="1">
      <alignment horizontal="right" vertical="center"/>
    </xf>
    <xf numFmtId="0" fontId="26" fillId="0" borderId="17" xfId="5" applyBorder="1" applyAlignment="1">
      <alignment horizontal="left" vertical="center" wrapText="1"/>
    </xf>
    <xf numFmtId="0" fontId="27" fillId="0" borderId="8" xfId="5" applyFont="1" applyBorder="1" applyAlignment="1">
      <alignment vertical="center"/>
    </xf>
    <xf numFmtId="10" fontId="27" fillId="0" borderId="18" xfId="4" applyNumberFormat="1" applyFont="1" applyBorder="1" applyAlignment="1">
      <alignment horizontal="center" vertical="center"/>
    </xf>
    <xf numFmtId="0" fontId="27" fillId="0" borderId="19" xfId="5" applyFont="1" applyBorder="1" applyAlignment="1">
      <alignment vertical="center"/>
    </xf>
    <xf numFmtId="10" fontId="27" fillId="0" borderId="18" xfId="5" applyNumberFormat="1" applyFont="1" applyBorder="1" applyAlignment="1">
      <alignment horizontal="center" vertical="center"/>
    </xf>
    <xf numFmtId="0" fontId="26" fillId="0" borderId="0" xfId="5" applyAlignment="1">
      <alignment vertical="center" wrapText="1"/>
    </xf>
    <xf numFmtId="0" fontId="26" fillId="0" borderId="0" xfId="5" applyAlignment="1">
      <alignment horizontal="right" vertical="center"/>
    </xf>
    <xf numFmtId="0" fontId="29" fillId="0" borderId="0" xfId="5" applyFont="1" applyAlignment="1">
      <alignment horizontal="center" vertical="center"/>
    </xf>
    <xf numFmtId="0" fontId="26" fillId="0" borderId="0" xfId="5" applyAlignment="1">
      <alignment horizontal="center" vertical="center"/>
    </xf>
    <xf numFmtId="0" fontId="30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10" fontId="27" fillId="0" borderId="0" xfId="4" applyNumberFormat="1" applyFont="1" applyBorder="1" applyAlignment="1">
      <alignment horizontal="center" vertical="center"/>
    </xf>
    <xf numFmtId="0" fontId="3" fillId="0" borderId="0" xfId="5" applyFont="1" applyAlignment="1">
      <alignment vertical="center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4"/>
    </xf>
    <xf numFmtId="4" fontId="5" fillId="0" borderId="2" xfId="0" applyNumberFormat="1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 indent="14"/>
    </xf>
    <xf numFmtId="0" fontId="3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2" borderId="3" xfId="0" applyFont="1" applyFill="1" applyBorder="1" applyAlignment="1">
      <alignment horizontal="left" vertical="top" wrapText="1" indent="10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 indent="5"/>
    </xf>
    <xf numFmtId="0" fontId="8" fillId="3" borderId="4" xfId="0" applyFont="1" applyFill="1" applyBorder="1" applyAlignment="1">
      <alignment horizontal="left" vertical="top" wrapText="1" indent="5"/>
    </xf>
    <xf numFmtId="0" fontId="5" fillId="0" borderId="2" xfId="0" applyFont="1" applyBorder="1" applyAlignment="1">
      <alignment horizontal="left" vertical="center" wrapText="1" indent="7"/>
    </xf>
    <xf numFmtId="0" fontId="5" fillId="0" borderId="4" xfId="0" applyFont="1" applyBorder="1" applyAlignment="1">
      <alignment horizontal="left" vertical="center" wrapText="1" indent="7"/>
    </xf>
    <xf numFmtId="0" fontId="3" fillId="0" borderId="1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0" xfId="5" applyFont="1" applyAlignment="1">
      <alignment horizontal="left" vertical="center"/>
    </xf>
    <xf numFmtId="0" fontId="20" fillId="0" borderId="2" xfId="3" applyFont="1" applyBorder="1" applyAlignment="1">
      <alignment horizontal="left" vertical="center" wrapText="1"/>
    </xf>
    <xf numFmtId="0" fontId="20" fillId="0" borderId="3" xfId="3" applyFont="1" applyBorder="1" applyAlignment="1">
      <alignment horizontal="left" vertical="center" wrapText="1"/>
    </xf>
    <xf numFmtId="0" fontId="20" fillId="0" borderId="4" xfId="3" applyFont="1" applyBorder="1" applyAlignment="1">
      <alignment horizontal="left" vertical="center" wrapText="1"/>
    </xf>
    <xf numFmtId="0" fontId="21" fillId="0" borderId="0" xfId="3" applyFont="1" applyAlignment="1">
      <alignment horizontal="right" vertical="top" wrapText="1"/>
    </xf>
    <xf numFmtId="0" fontId="23" fillId="5" borderId="7" xfId="3" applyFont="1" applyFill="1" applyBorder="1" applyAlignment="1" applyProtection="1">
      <alignment wrapText="1"/>
      <protection locked="0"/>
    </xf>
    <xf numFmtId="0" fontId="20" fillId="0" borderId="0" xfId="3" applyFont="1" applyAlignment="1">
      <alignment horizontal="right" vertical="center" wrapText="1"/>
    </xf>
    <xf numFmtId="0" fontId="21" fillId="4" borderId="1" xfId="3" applyFont="1" applyFill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top" wrapText="1"/>
    </xf>
    <xf numFmtId="0" fontId="24" fillId="5" borderId="7" xfId="0" applyFont="1" applyFill="1" applyBorder="1" applyAlignment="1" applyProtection="1">
      <alignment wrapText="1"/>
      <protection locked="0"/>
    </xf>
    <xf numFmtId="0" fontId="20" fillId="0" borderId="0" xfId="0" applyFont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0" fillId="0" borderId="1" xfId="2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2" applyFont="1" applyAlignment="1">
      <alignment horizontal="right"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21" fillId="0" borderId="0" xfId="2" applyFont="1" applyAlignment="1">
      <alignment horizontal="right" vertical="top" wrapText="1"/>
    </xf>
    <xf numFmtId="0" fontId="0" fillId="5" borderId="7" xfId="0" applyFill="1" applyBorder="1" applyAlignment="1" applyProtection="1">
      <alignment wrapText="1"/>
      <protection locked="0"/>
    </xf>
    <xf numFmtId="0" fontId="23" fillId="5" borderId="7" xfId="0" applyFont="1" applyFill="1" applyBorder="1" applyAlignment="1" applyProtection="1">
      <alignment wrapText="1"/>
      <protection locked="0"/>
    </xf>
    <xf numFmtId="0" fontId="23" fillId="5" borderId="7" xfId="2" applyFont="1" applyFill="1" applyBorder="1" applyAlignment="1" applyProtection="1">
      <alignment wrapText="1"/>
      <protection locked="0"/>
    </xf>
    <xf numFmtId="8" fontId="3" fillId="3" borderId="1" xfId="0" applyNumberFormat="1" applyFont="1" applyFill="1" applyBorder="1" applyAlignment="1">
      <alignment horizontal="center" vertical="top" wrapText="1"/>
    </xf>
    <xf numFmtId="8" fontId="3" fillId="3" borderId="4" xfId="0" applyNumberFormat="1" applyFont="1" applyFill="1" applyBorder="1" applyAlignment="1">
      <alignment horizontal="center" vertical="top" wrapText="1"/>
    </xf>
    <xf numFmtId="8" fontId="0" fillId="3" borderId="6" xfId="1" applyNumberFormat="1" applyFont="1" applyFill="1" applyBorder="1" applyAlignment="1">
      <alignment wrapText="1"/>
    </xf>
  </cellXfs>
  <cellStyles count="6">
    <cellStyle name="Moeda" xfId="1" builtinId="4"/>
    <cellStyle name="Normal" xfId="0" builtinId="0"/>
    <cellStyle name="Normal 10 2 2" xfId="5"/>
    <cellStyle name="Normal 2" xfId="2"/>
    <cellStyle name="Normal 3" xfId="3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2226469</xdr:colOff>
      <xdr:row>0</xdr:row>
      <xdr:rowOff>119063</xdr:rowOff>
    </xdr:from>
    <xdr:to>
      <xdr:col>3</xdr:col>
      <xdr:colOff>3634767</xdr:colOff>
      <xdr:row>0</xdr:row>
      <xdr:rowOff>1222535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AB85566-7C16-E28C-BD4E-3E239FE88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5" y="119063"/>
          <a:ext cx="1408298" cy="1103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3141308" cy="11135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SpPr txBox="1"/>
          </xdr:nvSpPr>
          <xdr:spPr>
            <a:xfrm>
              <a:off x="3448050" y="3362325"/>
              <a:ext cx="3141308" cy="1113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𝐴𝐶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</m:d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𝐷𝐹</m:t>
                            </m:r>
                          </m:e>
                        </m:d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(1+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(1−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𝐼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𝐶𝑃𝑅𝐵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3448050" y="3362325"/>
              <a:ext cx="3141308" cy="1113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i="0">
                  <a:latin typeface="Cambria Math" panose="02040503050406030204" pitchFamily="18" charset="0"/>
                </a:rPr>
                <a:t>(</a:t>
              </a:r>
              <a:r>
                <a:rPr lang="pt-BR" sz="1100" b="0" i="0">
                  <a:latin typeface="Cambria Math" panose="02040503050406030204" pitchFamily="18" charset="0"/>
                </a:rPr>
                <a:t>(1+𝐴𝐶+𝑆+𝐺+𝑅)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pt-BR" sz="1100" b="0" i="0">
                  <a:latin typeface="Cambria Math" panose="02040503050406030204" pitchFamily="18" charset="0"/>
                </a:rPr>
                <a:t>1+𝐷𝐹)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pt-BR" sz="1100" b="0" i="0">
                  <a:latin typeface="Cambria Math" panose="02040503050406030204" pitchFamily="18" charset="0"/>
                </a:rPr>
                <a:t>(1+𝐿))/((1−𝐼−𝐶𝑃𝑅𝐵))−1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22</xdr:row>
      <xdr:rowOff>0</xdr:rowOff>
    </xdr:from>
    <xdr:ext cx="4547815" cy="11135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SpPr txBox="1"/>
          </xdr:nvSpPr>
          <xdr:spPr>
            <a:xfrm>
              <a:off x="3448050" y="4467225"/>
              <a:ext cx="4547815" cy="1113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1+0,0550+0,0100+0,0127</m:t>
                            </m:r>
                          </m:e>
                        </m:d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1+0,0096</m:t>
                            </m:r>
                          </m:e>
                        </m:d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(1+0,0750)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(1−0,0465−0)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CaixaDeTexto 6"/>
            <xdr:cNvSpPr txBox="1"/>
          </xdr:nvSpPr>
          <xdr:spPr>
            <a:xfrm>
              <a:off x="3448050" y="4467225"/>
              <a:ext cx="4547815" cy="1113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i="0">
                  <a:latin typeface="Cambria Math" panose="02040503050406030204" pitchFamily="18" charset="0"/>
                </a:rPr>
                <a:t>(</a:t>
              </a:r>
              <a:r>
                <a:rPr lang="pt-BR" sz="1100" b="0" i="0">
                  <a:latin typeface="Cambria Math" panose="02040503050406030204" pitchFamily="18" charset="0"/>
                </a:rPr>
                <a:t>(1+0,0550+0,0100+0,0127)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pt-BR" sz="1100" b="0" i="0">
                  <a:latin typeface="Cambria Math" panose="02040503050406030204" pitchFamily="18" charset="0"/>
                </a:rPr>
                <a:t>1+0,0096)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pt-BR" sz="1100" b="0" i="0">
                  <a:latin typeface="Cambria Math" panose="02040503050406030204" pitchFamily="18" charset="0"/>
                </a:rPr>
                <a:t>(1+0,0750))/((1−0,0465−0))−1</a:t>
              </a:r>
              <a:endParaRPr lang="pt-BR" sz="1100"/>
            </a:p>
          </xdr:txBody>
        </xdr:sp>
      </mc:Fallback>
    </mc:AlternateContent>
    <xdr:clientData/>
  </xdr:oneCellAnchor>
  <xdr:twoCellAnchor editAs="oneCell">
    <xdr:from>
      <xdr:col>0</xdr:col>
      <xdr:colOff>171450</xdr:colOff>
      <xdr:row>4</xdr:row>
      <xdr:rowOff>276225</xdr:rowOff>
    </xdr:from>
    <xdr:to>
      <xdr:col>0</xdr:col>
      <xdr:colOff>1095375</xdr:colOff>
      <xdr:row>6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74259B0-0131-4ADC-A140-9DCDCA93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942975"/>
          <a:ext cx="92392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16</xdr:row>
      <xdr:rowOff>76200</xdr:rowOff>
    </xdr:from>
    <xdr:to>
      <xdr:col>1</xdr:col>
      <xdr:colOff>342900</xdr:colOff>
      <xdr:row>17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6F5ECF9-6DCB-4189-9E2E-358A18BE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6200"/>
          <a:ext cx="136207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7" zoomScale="80" zoomScaleNormal="80" workbookViewId="0">
      <selection activeCell="I41" sqref="I41"/>
    </sheetView>
  </sheetViews>
  <sheetFormatPr defaultRowHeight="12.75"/>
  <cols>
    <col min="1" max="1" width="12.6640625" customWidth="1"/>
    <col min="2" max="2" width="20.5" customWidth="1"/>
    <col min="3" max="3" width="15.5" customWidth="1"/>
    <col min="4" max="4" width="66" customWidth="1"/>
    <col min="5" max="5" width="11.83203125" customWidth="1"/>
    <col min="6" max="6" width="14" customWidth="1"/>
    <col min="7" max="7" width="22.6640625" customWidth="1"/>
    <col min="8" max="8" width="21.5" customWidth="1"/>
    <col min="9" max="9" width="39.33203125" customWidth="1"/>
  </cols>
  <sheetData>
    <row r="1" spans="1:12" ht="120.75" customHeight="1">
      <c r="A1" s="125" t="s">
        <v>179</v>
      </c>
      <c r="B1" s="126"/>
      <c r="C1" s="126"/>
      <c r="D1" s="126"/>
      <c r="E1" s="126"/>
      <c r="F1" s="126"/>
      <c r="G1" s="126"/>
      <c r="H1" s="126"/>
      <c r="I1" s="127"/>
    </row>
    <row r="2" spans="1:12" ht="15.75" customHeight="1">
      <c r="A2" s="128" t="s">
        <v>173</v>
      </c>
      <c r="B2" s="126"/>
      <c r="C2" s="126"/>
      <c r="D2" s="126"/>
      <c r="E2" s="126"/>
      <c r="F2" s="126"/>
      <c r="G2" s="126"/>
      <c r="H2" s="126"/>
      <c r="I2" s="127"/>
    </row>
    <row r="3" spans="1:12" ht="15" customHeight="1">
      <c r="A3" s="129"/>
      <c r="B3" s="130"/>
      <c r="C3" s="130"/>
      <c r="D3" s="130"/>
      <c r="E3" s="130"/>
      <c r="F3" s="130"/>
      <c r="G3" s="130"/>
      <c r="H3" s="130"/>
      <c r="I3" s="131"/>
    </row>
    <row r="4" spans="1:12" ht="28.5" customHeight="1">
      <c r="A4" s="2" t="s">
        <v>0</v>
      </c>
      <c r="B4" s="3" t="s">
        <v>1</v>
      </c>
      <c r="C4" s="4" t="s">
        <v>2</v>
      </c>
      <c r="D4" s="132" t="s">
        <v>3</v>
      </c>
      <c r="E4" s="132"/>
      <c r="F4" s="132"/>
      <c r="G4" s="5" t="s">
        <v>4</v>
      </c>
      <c r="H4" s="5" t="s">
        <v>5</v>
      </c>
      <c r="I4" s="6" t="s">
        <v>6</v>
      </c>
    </row>
    <row r="5" spans="1:12" ht="15.75" customHeight="1">
      <c r="A5" s="7">
        <v>1</v>
      </c>
      <c r="B5" s="133" t="s">
        <v>7</v>
      </c>
      <c r="C5" s="134"/>
      <c r="D5" s="134"/>
      <c r="E5" s="134"/>
      <c r="F5" s="134"/>
      <c r="G5" s="134"/>
      <c r="H5" s="135"/>
      <c r="I5" s="41">
        <f>I6</f>
        <v>1677.0706379999999</v>
      </c>
    </row>
    <row r="6" spans="1:12" ht="143.85" customHeight="1">
      <c r="A6" s="8">
        <v>1.1000000000000001</v>
      </c>
      <c r="B6" s="46" t="s">
        <v>62</v>
      </c>
      <c r="C6" s="45" t="s">
        <v>61</v>
      </c>
      <c r="D6" s="1" t="s">
        <v>8</v>
      </c>
      <c r="E6" s="9" t="s">
        <v>9</v>
      </c>
      <c r="F6" s="11" t="s">
        <v>10</v>
      </c>
      <c r="G6" s="9" t="s">
        <v>11</v>
      </c>
      <c r="H6" s="11">
        <f>G6*1.2267</f>
        <v>1677.0706379999999</v>
      </c>
      <c r="I6" s="85">
        <f>H6*F6</f>
        <v>1677.0706379999999</v>
      </c>
    </row>
    <row r="7" spans="1:12" ht="15.75" customHeight="1">
      <c r="A7" s="12">
        <v>2</v>
      </c>
      <c r="B7" s="122" t="s">
        <v>12</v>
      </c>
      <c r="C7" s="118"/>
      <c r="D7" s="118"/>
      <c r="E7" s="118"/>
      <c r="F7" s="118"/>
      <c r="G7" s="118"/>
      <c r="H7" s="123"/>
      <c r="I7" s="168">
        <f>I8</f>
        <v>44.764000379999999</v>
      </c>
    </row>
    <row r="8" spans="1:12" ht="71.849999999999994" customHeight="1">
      <c r="A8" s="8">
        <v>2.1</v>
      </c>
      <c r="B8" s="46" t="s">
        <v>62</v>
      </c>
      <c r="C8" s="45" t="s">
        <v>63</v>
      </c>
      <c r="D8" s="1" t="s">
        <v>13</v>
      </c>
      <c r="E8" s="9" t="s">
        <v>14</v>
      </c>
      <c r="F8" s="11" t="s">
        <v>15</v>
      </c>
      <c r="G8" s="9" t="s">
        <v>16</v>
      </c>
      <c r="H8" s="11">
        <f>G8*1.2267</f>
        <v>7.6914089999999993</v>
      </c>
      <c r="I8" s="85">
        <f>H8*F8</f>
        <v>44.764000379999999</v>
      </c>
    </row>
    <row r="9" spans="1:12" ht="15" customHeight="1">
      <c r="A9" s="13">
        <v>3</v>
      </c>
      <c r="B9" s="14"/>
      <c r="C9" s="15"/>
      <c r="D9" s="124" t="s">
        <v>17</v>
      </c>
      <c r="E9" s="124"/>
      <c r="F9" s="124"/>
      <c r="G9" s="15"/>
      <c r="H9" s="15"/>
      <c r="I9" s="169">
        <f>I10+I11+I12</f>
        <v>2383.2668622599999</v>
      </c>
    </row>
    <row r="10" spans="1:12" ht="72" customHeight="1">
      <c r="A10" s="16">
        <v>3.1</v>
      </c>
      <c r="B10" s="46" t="s">
        <v>62</v>
      </c>
      <c r="C10" s="10" t="s">
        <v>18</v>
      </c>
      <c r="D10" s="1" t="s">
        <v>19</v>
      </c>
      <c r="E10" s="9" t="s">
        <v>20</v>
      </c>
      <c r="F10" s="11" t="s">
        <v>21</v>
      </c>
      <c r="G10" s="9" t="s">
        <v>22</v>
      </c>
      <c r="H10" s="11">
        <f>G10*1.2267</f>
        <v>113.62922099999999</v>
      </c>
      <c r="I10" s="85">
        <f>H10*F10</f>
        <v>64.768655969999983</v>
      </c>
    </row>
    <row r="11" spans="1:12" ht="57.6" customHeight="1">
      <c r="A11" s="16">
        <v>3.2</v>
      </c>
      <c r="B11" s="46" t="s">
        <v>62</v>
      </c>
      <c r="C11" s="10" t="s">
        <v>23</v>
      </c>
      <c r="D11" s="1" t="s">
        <v>24</v>
      </c>
      <c r="E11" s="9" t="s">
        <v>14</v>
      </c>
      <c r="F11" s="11" t="s">
        <v>25</v>
      </c>
      <c r="G11" s="9" t="s">
        <v>26</v>
      </c>
      <c r="H11" s="11">
        <f>G11*1.2267</f>
        <v>9.5559929999999991</v>
      </c>
      <c r="I11" s="85">
        <f>H11*F11</f>
        <v>2289.7114827299997</v>
      </c>
    </row>
    <row r="12" spans="1:12" ht="75">
      <c r="A12" s="16">
        <v>3.3</v>
      </c>
      <c r="B12" s="46" t="s">
        <v>62</v>
      </c>
      <c r="C12" s="17" t="s">
        <v>27</v>
      </c>
      <c r="D12" s="18" t="s">
        <v>28</v>
      </c>
      <c r="E12" s="9" t="s">
        <v>14</v>
      </c>
      <c r="F12" s="11" t="s">
        <v>29</v>
      </c>
      <c r="G12" s="20" t="s">
        <v>30</v>
      </c>
      <c r="H12" s="11">
        <f>G12*1.2267</f>
        <v>7.0903260000000001</v>
      </c>
      <c r="I12" s="85">
        <f>H12*F12</f>
        <v>28.786723559999999</v>
      </c>
      <c r="J12" s="35"/>
      <c r="K12" s="36"/>
    </row>
    <row r="13" spans="1:12" ht="15.75" customHeight="1">
      <c r="A13" s="21">
        <v>4</v>
      </c>
      <c r="B13" s="31" t="s">
        <v>31</v>
      </c>
      <c r="C13" s="32"/>
      <c r="D13" s="32"/>
      <c r="E13" s="32"/>
      <c r="F13" s="32"/>
      <c r="G13" s="32"/>
      <c r="H13" s="32"/>
      <c r="I13" s="43">
        <f>I14+I15</f>
        <v>3288.7812279599993</v>
      </c>
      <c r="J13" s="37"/>
    </row>
    <row r="14" spans="1:12" ht="75">
      <c r="A14" s="16">
        <v>4.0999999999999996</v>
      </c>
      <c r="B14" s="46" t="s">
        <v>62</v>
      </c>
      <c r="C14" s="17" t="s">
        <v>32</v>
      </c>
      <c r="D14" s="1" t="s">
        <v>33</v>
      </c>
      <c r="E14" s="9" t="s">
        <v>34</v>
      </c>
      <c r="F14" s="11" t="s">
        <v>10</v>
      </c>
      <c r="G14" s="30" t="s">
        <v>35</v>
      </c>
      <c r="H14" s="11">
        <f>G14*1.2267</f>
        <v>2948.8518629999994</v>
      </c>
      <c r="I14" s="85">
        <f>H14*F14</f>
        <v>2948.8518629999994</v>
      </c>
      <c r="J14" s="38"/>
    </row>
    <row r="15" spans="1:12" ht="60">
      <c r="A15" s="16">
        <v>4.2</v>
      </c>
      <c r="B15" s="46" t="s">
        <v>62</v>
      </c>
      <c r="C15" s="17" t="s">
        <v>36</v>
      </c>
      <c r="D15" s="1" t="s">
        <v>37</v>
      </c>
      <c r="E15" s="9" t="s">
        <v>14</v>
      </c>
      <c r="F15" s="11" t="s">
        <v>38</v>
      </c>
      <c r="G15" s="30" t="s">
        <v>39</v>
      </c>
      <c r="H15" s="11">
        <f>G15*1.2267</f>
        <v>708.18617699999993</v>
      </c>
      <c r="I15" s="85">
        <f>H15*F15</f>
        <v>339.92936495999993</v>
      </c>
      <c r="J15" s="38"/>
    </row>
    <row r="16" spans="1:12">
      <c r="A16" s="13">
        <v>5</v>
      </c>
      <c r="B16" s="14"/>
      <c r="C16" s="15"/>
      <c r="D16" s="118" t="s">
        <v>40</v>
      </c>
      <c r="E16" s="118"/>
      <c r="F16" s="118"/>
      <c r="G16" s="118"/>
      <c r="H16" s="118"/>
      <c r="I16" s="170">
        <f>SUM(I17:I21)</f>
        <v>48976.03749042</v>
      </c>
      <c r="J16" s="40"/>
      <c r="K16" s="34"/>
      <c r="L16" s="22"/>
    </row>
    <row r="17" spans="1:13" ht="60">
      <c r="A17" s="16">
        <v>5.0999999999999996</v>
      </c>
      <c r="B17" s="46" t="s">
        <v>62</v>
      </c>
      <c r="C17" s="23" t="s">
        <v>41</v>
      </c>
      <c r="D17" s="18" t="s">
        <v>42</v>
      </c>
      <c r="E17" s="9" t="s">
        <v>14</v>
      </c>
      <c r="F17" s="11" t="s">
        <v>43</v>
      </c>
      <c r="G17" s="20" t="s">
        <v>44</v>
      </c>
      <c r="H17" s="11">
        <f>G17*1.2267</f>
        <v>38.886389999999999</v>
      </c>
      <c r="I17" s="85">
        <f>H17*F17</f>
        <v>7493.7962169000002</v>
      </c>
      <c r="K17" s="19"/>
      <c r="L17" s="20"/>
    </row>
    <row r="18" spans="1:13" ht="105">
      <c r="A18" s="16">
        <v>5.2</v>
      </c>
      <c r="B18" s="46" t="s">
        <v>62</v>
      </c>
      <c r="C18" s="9" t="s">
        <v>45</v>
      </c>
      <c r="D18" s="1" t="s">
        <v>46</v>
      </c>
      <c r="E18" s="9" t="s">
        <v>14</v>
      </c>
      <c r="F18" s="11" t="s">
        <v>47</v>
      </c>
      <c r="G18" s="20" t="s">
        <v>48</v>
      </c>
      <c r="H18" s="11">
        <f>G18*1.2267</f>
        <v>96.41861999999999</v>
      </c>
      <c r="I18" s="85">
        <f>H18*F18</f>
        <v>4522.033277999999</v>
      </c>
      <c r="K18" s="19"/>
      <c r="L18" s="20"/>
    </row>
    <row r="19" spans="1:13" ht="30">
      <c r="A19" s="24">
        <v>5.3</v>
      </c>
      <c r="B19" s="46" t="s">
        <v>62</v>
      </c>
      <c r="C19" s="47" t="s">
        <v>64</v>
      </c>
      <c r="D19" s="109" t="s">
        <v>159</v>
      </c>
      <c r="E19" s="25" t="s">
        <v>14</v>
      </c>
      <c r="F19" s="26" t="s">
        <v>25</v>
      </c>
      <c r="G19" s="28" t="s">
        <v>49</v>
      </c>
      <c r="H19" s="11">
        <f>G19*1.2267</f>
        <v>152.94495599999999</v>
      </c>
      <c r="I19" s="85">
        <f>H19*F19</f>
        <v>36647.140907159999</v>
      </c>
      <c r="K19" s="27"/>
      <c r="L19" s="28"/>
    </row>
    <row r="20" spans="1:13" ht="30">
      <c r="A20" s="24">
        <v>5.4</v>
      </c>
      <c r="B20" s="46" t="s">
        <v>62</v>
      </c>
      <c r="C20" s="47" t="s">
        <v>65</v>
      </c>
      <c r="D20" s="1" t="s">
        <v>50</v>
      </c>
      <c r="E20" s="25" t="s">
        <v>14</v>
      </c>
      <c r="F20" s="26" t="s">
        <v>51</v>
      </c>
      <c r="G20" s="28" t="s">
        <v>52</v>
      </c>
      <c r="H20" s="11">
        <f>G20*1.2267</f>
        <v>324.16774199999998</v>
      </c>
      <c r="I20" s="85">
        <f>H20*F20</f>
        <v>110.21703228</v>
      </c>
      <c r="K20" s="27"/>
      <c r="L20" s="28"/>
    </row>
    <row r="21" spans="1:13" ht="45">
      <c r="A21" s="16">
        <v>5.5</v>
      </c>
      <c r="B21" s="46" t="s">
        <v>62</v>
      </c>
      <c r="C21" s="46" t="s">
        <v>66</v>
      </c>
      <c r="D21" s="1" t="s">
        <v>53</v>
      </c>
      <c r="E21" s="9" t="s">
        <v>14</v>
      </c>
      <c r="F21" s="11" t="s">
        <v>54</v>
      </c>
      <c r="G21" s="20" t="s">
        <v>55</v>
      </c>
      <c r="H21" s="11">
        <f>G21*1.2267</f>
        <v>362.23224299999998</v>
      </c>
      <c r="I21" s="85">
        <f>H21*F21</f>
        <v>202.85005608</v>
      </c>
      <c r="K21" s="19"/>
      <c r="L21" s="20"/>
    </row>
    <row r="22" spans="1:13" ht="15.75" customHeight="1">
      <c r="A22" s="13">
        <v>6</v>
      </c>
      <c r="B22" s="119" t="s">
        <v>56</v>
      </c>
      <c r="C22" s="120"/>
      <c r="D22" s="120"/>
      <c r="E22" s="120"/>
      <c r="F22" s="120"/>
      <c r="G22" s="120"/>
      <c r="H22" s="120"/>
      <c r="I22" s="42">
        <f>I23</f>
        <v>10991.934653759999</v>
      </c>
      <c r="J22" s="39"/>
      <c r="K22" s="136"/>
      <c r="L22" s="137"/>
    </row>
    <row r="23" spans="1:13" ht="75">
      <c r="A23" s="16">
        <v>6.1</v>
      </c>
      <c r="B23" s="46" t="s">
        <v>62</v>
      </c>
      <c r="C23" s="9" t="s">
        <v>57</v>
      </c>
      <c r="D23" s="18" t="s">
        <v>58</v>
      </c>
      <c r="E23" s="9" t="s">
        <v>14</v>
      </c>
      <c r="F23" s="11" t="s">
        <v>59</v>
      </c>
      <c r="G23" s="30" t="s">
        <v>60</v>
      </c>
      <c r="H23" s="11">
        <f>G23*1.2267</f>
        <v>380.08072799999997</v>
      </c>
      <c r="I23" s="33">
        <f>H23*F23</f>
        <v>10991.934653759999</v>
      </c>
      <c r="K23" s="138"/>
      <c r="L23" s="139"/>
    </row>
    <row r="24" spans="1:13" ht="15.75" customHeight="1">
      <c r="A24" s="13">
        <v>7</v>
      </c>
      <c r="B24" s="121" t="s">
        <v>67</v>
      </c>
      <c r="C24" s="120"/>
      <c r="D24" s="120"/>
      <c r="E24" s="120"/>
      <c r="F24" s="120"/>
      <c r="G24" s="120"/>
      <c r="H24" s="120"/>
      <c r="I24" s="42">
        <f>I25+I26+I27+I28</f>
        <v>11203.845053999999</v>
      </c>
      <c r="J24" s="44"/>
      <c r="K24" s="44"/>
      <c r="L24" s="44"/>
      <c r="M24" s="44"/>
    </row>
    <row r="25" spans="1:13" ht="60">
      <c r="A25" s="16" t="s">
        <v>71</v>
      </c>
      <c r="B25" s="46" t="s">
        <v>70</v>
      </c>
      <c r="C25" s="9">
        <v>97593</v>
      </c>
      <c r="D25" s="18" t="s">
        <v>68</v>
      </c>
      <c r="E25" s="46" t="s">
        <v>69</v>
      </c>
      <c r="F25" s="11">
        <v>17</v>
      </c>
      <c r="G25" s="30">
        <v>160.46</v>
      </c>
      <c r="H25" s="11">
        <f>G25*1.2267</f>
        <v>196.83628199999998</v>
      </c>
      <c r="I25" s="33">
        <f>H25*F25</f>
        <v>3346.2167939999999</v>
      </c>
    </row>
    <row r="26" spans="1:13" ht="75">
      <c r="A26" s="16" t="s">
        <v>72</v>
      </c>
      <c r="B26" s="46" t="s">
        <v>79</v>
      </c>
      <c r="C26" s="9">
        <v>1</v>
      </c>
      <c r="D26" s="18" t="s">
        <v>162</v>
      </c>
      <c r="E26" s="46" t="s">
        <v>69</v>
      </c>
      <c r="F26" s="11">
        <v>25</v>
      </c>
      <c r="G26" s="30">
        <v>160.46</v>
      </c>
      <c r="H26" s="11">
        <f>G26*1.2267</f>
        <v>196.83628199999998</v>
      </c>
      <c r="I26" s="33">
        <f>H26*F26</f>
        <v>4920.9070499999998</v>
      </c>
    </row>
    <row r="27" spans="1:13" ht="45">
      <c r="A27" s="16" t="s">
        <v>73</v>
      </c>
      <c r="B27" s="46" t="s">
        <v>79</v>
      </c>
      <c r="C27" s="9">
        <v>2</v>
      </c>
      <c r="D27" s="18" t="s">
        <v>163</v>
      </c>
      <c r="E27" s="46" t="s">
        <v>69</v>
      </c>
      <c r="F27" s="11">
        <v>50</v>
      </c>
      <c r="G27" s="30">
        <v>21.14</v>
      </c>
      <c r="H27" s="11">
        <f>G27*1.2267</f>
        <v>25.932437999999998</v>
      </c>
      <c r="I27" s="33">
        <f>H27*F27</f>
        <v>1296.6218999999999</v>
      </c>
    </row>
    <row r="28" spans="1:13" ht="30">
      <c r="A28" s="16" t="s">
        <v>80</v>
      </c>
      <c r="B28" s="46" t="s">
        <v>79</v>
      </c>
      <c r="C28" s="9">
        <v>3</v>
      </c>
      <c r="D28" s="18" t="s">
        <v>126</v>
      </c>
      <c r="E28" s="46" t="s">
        <v>69</v>
      </c>
      <c r="F28" s="11">
        <v>6</v>
      </c>
      <c r="G28" s="30">
        <v>219.47</v>
      </c>
      <c r="H28" s="29">
        <f t="shared" ref="H28" si="0">G28*1.2455</f>
        <v>273.34988500000003</v>
      </c>
      <c r="I28" s="33">
        <f t="shared" ref="I28" si="1">H28*F28</f>
        <v>1640.0993100000001</v>
      </c>
    </row>
    <row r="29" spans="1:13" ht="15">
      <c r="A29" s="16"/>
      <c r="B29" s="110"/>
      <c r="C29" s="111"/>
      <c r="D29" s="112"/>
      <c r="E29" s="113"/>
      <c r="F29" s="114"/>
      <c r="G29" s="115"/>
      <c r="H29" s="116"/>
      <c r="I29" s="38"/>
    </row>
    <row r="30" spans="1:13" ht="15.75" customHeight="1">
      <c r="A30" s="13">
        <v>8</v>
      </c>
      <c r="B30" s="119" t="s">
        <v>165</v>
      </c>
      <c r="C30" s="120"/>
      <c r="D30" s="120"/>
      <c r="E30" s="120"/>
      <c r="F30" s="120"/>
      <c r="G30" s="120"/>
      <c r="H30" s="120"/>
      <c r="I30" s="42">
        <f>I31</f>
        <v>13103.746790399999</v>
      </c>
    </row>
    <row r="31" spans="1:13" ht="30">
      <c r="A31" s="16" t="s">
        <v>74</v>
      </c>
      <c r="B31" s="46" t="s">
        <v>79</v>
      </c>
      <c r="C31" s="9">
        <v>4</v>
      </c>
      <c r="D31" s="18" t="s">
        <v>161</v>
      </c>
      <c r="E31" s="46" t="s">
        <v>78</v>
      </c>
      <c r="F31" s="11">
        <v>38.4</v>
      </c>
      <c r="G31" s="30">
        <v>278.18</v>
      </c>
      <c r="H31" s="11">
        <f>G31*1.2267</f>
        <v>341.24340599999999</v>
      </c>
      <c r="I31" s="33">
        <f t="shared" ref="I31" si="2">H31*F31</f>
        <v>13103.746790399999</v>
      </c>
    </row>
    <row r="32" spans="1:13" ht="15.75">
      <c r="A32" s="13">
        <v>9</v>
      </c>
      <c r="B32" s="119" t="s">
        <v>166</v>
      </c>
      <c r="C32" s="120"/>
      <c r="D32" s="120"/>
      <c r="E32" s="120"/>
      <c r="F32" s="120"/>
      <c r="G32" s="120"/>
      <c r="H32" s="120"/>
      <c r="I32" s="42">
        <f>I33+I34</f>
        <v>14956.294409999999</v>
      </c>
    </row>
    <row r="33" spans="1:10" ht="45">
      <c r="A33" s="16" t="s">
        <v>75</v>
      </c>
      <c r="B33" s="110" t="s">
        <v>170</v>
      </c>
      <c r="C33" s="111" t="s">
        <v>169</v>
      </c>
      <c r="D33" s="112" t="s">
        <v>168</v>
      </c>
      <c r="E33" s="113" t="s">
        <v>78</v>
      </c>
      <c r="F33" s="114">
        <v>190</v>
      </c>
      <c r="G33" s="115">
        <v>22.95</v>
      </c>
      <c r="H33" s="11">
        <f>G33*1.2267</f>
        <v>28.152764999999995</v>
      </c>
      <c r="I33" s="33">
        <f t="shared" ref="I33" si="3">H33*F33</f>
        <v>5349.025349999999</v>
      </c>
    </row>
    <row r="34" spans="1:10" ht="45">
      <c r="A34" s="16" t="s">
        <v>171</v>
      </c>
      <c r="B34" s="110" t="s">
        <v>70</v>
      </c>
      <c r="C34" s="111">
        <v>88423</v>
      </c>
      <c r="D34" s="112" t="s">
        <v>172</v>
      </c>
      <c r="E34" s="113" t="s">
        <v>78</v>
      </c>
      <c r="F34" s="114">
        <v>380</v>
      </c>
      <c r="G34" s="115">
        <v>20.61</v>
      </c>
      <c r="H34" s="11">
        <f>G34*1.2267</f>
        <v>25.282286999999997</v>
      </c>
      <c r="I34" s="33">
        <f>H34*F34</f>
        <v>9607.2690599999987</v>
      </c>
    </row>
    <row r="35" spans="1:10" ht="15.75">
      <c r="A35" s="13">
        <v>10</v>
      </c>
      <c r="B35" s="119" t="s">
        <v>76</v>
      </c>
      <c r="C35" s="120"/>
      <c r="D35" s="120"/>
      <c r="E35" s="120"/>
      <c r="F35" s="120"/>
      <c r="G35" s="120"/>
      <c r="H35" s="120"/>
      <c r="I35" s="42">
        <f>I36</f>
        <v>88015.234319999989</v>
      </c>
    </row>
    <row r="36" spans="1:10" ht="45">
      <c r="A36" s="16" t="s">
        <v>142</v>
      </c>
      <c r="B36" s="46" t="s">
        <v>79</v>
      </c>
      <c r="C36" s="9">
        <v>5</v>
      </c>
      <c r="D36" s="18" t="s">
        <v>160</v>
      </c>
      <c r="E36" s="46" t="s">
        <v>78</v>
      </c>
      <c r="F36" s="11">
        <v>260</v>
      </c>
      <c r="G36" s="117">
        <v>275.95999999999998</v>
      </c>
      <c r="H36" s="11">
        <f>G36*1.2267</f>
        <v>338.52013199999993</v>
      </c>
      <c r="I36" s="33">
        <f>H36*F36</f>
        <v>88015.234319999989</v>
      </c>
      <c r="J36" s="83"/>
    </row>
    <row r="37" spans="1:10" ht="15.75">
      <c r="A37" s="13">
        <v>11</v>
      </c>
      <c r="B37" s="119" t="s">
        <v>141</v>
      </c>
      <c r="C37" s="120"/>
      <c r="D37" s="120"/>
      <c r="E37" s="120"/>
      <c r="F37" s="120"/>
      <c r="G37" s="120"/>
      <c r="H37" s="120"/>
      <c r="I37" s="42">
        <f>I38</f>
        <v>2607.2772479999994</v>
      </c>
    </row>
    <row r="38" spans="1:10" ht="15">
      <c r="A38" s="16" t="s">
        <v>167</v>
      </c>
      <c r="B38" s="46" t="s">
        <v>62</v>
      </c>
      <c r="C38" s="9" t="s">
        <v>144</v>
      </c>
      <c r="D38" s="18" t="s">
        <v>143</v>
      </c>
      <c r="E38" s="46" t="s">
        <v>78</v>
      </c>
      <c r="F38" s="11">
        <v>324</v>
      </c>
      <c r="G38" s="30">
        <v>6.56</v>
      </c>
      <c r="H38" s="11">
        <f>G38*1.2267</f>
        <v>8.0471519999999988</v>
      </c>
      <c r="I38" s="33">
        <f>H38*F38</f>
        <v>2607.2772479999994</v>
      </c>
    </row>
    <row r="39" spans="1:10" ht="15.75">
      <c r="A39" s="13"/>
      <c r="B39" s="119" t="s">
        <v>145</v>
      </c>
      <c r="C39" s="120"/>
      <c r="D39" s="120"/>
      <c r="E39" s="120"/>
      <c r="F39" s="120"/>
      <c r="G39" s="120"/>
      <c r="H39" s="120"/>
      <c r="I39" s="42">
        <f>I40</f>
        <v>197248.25269517998</v>
      </c>
    </row>
    <row r="40" spans="1:10">
      <c r="I40" s="84">
        <f>I37+I35+I30+I24+I22+I16+I13+I9+I7+I5+I32</f>
        <v>197248.25269517998</v>
      </c>
    </row>
  </sheetData>
  <mergeCells count="17">
    <mergeCell ref="B32:H32"/>
    <mergeCell ref="B37:H37"/>
    <mergeCell ref="B39:H39"/>
    <mergeCell ref="K22:L22"/>
    <mergeCell ref="K23:L23"/>
    <mergeCell ref="B30:H30"/>
    <mergeCell ref="B35:H35"/>
    <mergeCell ref="A1:I1"/>
    <mergeCell ref="A2:I2"/>
    <mergeCell ref="A3:I3"/>
    <mergeCell ref="D4:F4"/>
    <mergeCell ref="B5:H5"/>
    <mergeCell ref="D16:H16"/>
    <mergeCell ref="B22:H22"/>
    <mergeCell ref="B24:H24"/>
    <mergeCell ref="B7:H7"/>
    <mergeCell ref="D9:F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A6" sqref="A6"/>
    </sheetView>
  </sheetViews>
  <sheetFormatPr defaultRowHeight="12.75"/>
  <cols>
    <col min="1" max="1" width="57.33203125" bestFit="1" customWidth="1"/>
    <col min="2" max="2" width="83.33203125" customWidth="1"/>
  </cols>
  <sheetData>
    <row r="1" spans="1:2" ht="13.5" thickBot="1">
      <c r="A1" s="86"/>
      <c r="B1" s="86"/>
    </row>
    <row r="2" spans="1:2">
      <c r="A2" s="87"/>
      <c r="B2" s="88"/>
    </row>
    <row r="3" spans="1:2">
      <c r="A3" s="140" t="s">
        <v>146</v>
      </c>
      <c r="B3" s="141"/>
    </row>
    <row r="4" spans="1:2" ht="13.5" thickBot="1">
      <c r="A4" s="89"/>
      <c r="B4" s="90"/>
    </row>
    <row r="5" spans="1:2" ht="23.25" customHeight="1">
      <c r="A5" s="91" t="s">
        <v>158</v>
      </c>
      <c r="B5" s="92" t="s">
        <v>157</v>
      </c>
    </row>
    <row r="6" spans="1:2" ht="41.25" customHeight="1" thickBot="1">
      <c r="A6" s="93" t="s">
        <v>156</v>
      </c>
      <c r="B6" s="94" t="s">
        <v>174</v>
      </c>
    </row>
    <row r="7" spans="1:2" ht="13.5" thickBot="1">
      <c r="A7" s="95" t="s">
        <v>147</v>
      </c>
      <c r="B7" s="96">
        <v>5.5E-2</v>
      </c>
    </row>
    <row r="8" spans="1:2" ht="13.5" thickBot="1">
      <c r="A8" s="95" t="s">
        <v>148</v>
      </c>
      <c r="B8" s="96">
        <v>0.01</v>
      </c>
    </row>
    <row r="9" spans="1:2" ht="13.5" thickBot="1">
      <c r="A9" s="95" t="s">
        <v>149</v>
      </c>
      <c r="B9" s="96">
        <v>1.2699999999999999E-2</v>
      </c>
    </row>
    <row r="10" spans="1:2" ht="13.5" thickBot="1">
      <c r="A10" s="95" t="s">
        <v>150</v>
      </c>
      <c r="B10" s="96">
        <v>4.65E-2</v>
      </c>
    </row>
    <row r="11" spans="1:2" ht="13.5" thickBot="1">
      <c r="A11" s="97" t="s">
        <v>151</v>
      </c>
      <c r="B11" s="98">
        <v>7.4999999999999997E-2</v>
      </c>
    </row>
    <row r="12" spans="1:2" ht="13.5" thickBot="1">
      <c r="A12" s="97" t="s">
        <v>152</v>
      </c>
      <c r="B12" s="98">
        <v>0</v>
      </c>
    </row>
    <row r="13" spans="1:2" ht="13.5" thickBot="1">
      <c r="A13" s="97" t="s">
        <v>153</v>
      </c>
      <c r="B13" s="98">
        <v>9.5999999999999992E-3</v>
      </c>
    </row>
    <row r="14" spans="1:2">
      <c r="A14" s="86"/>
      <c r="B14" s="86"/>
    </row>
    <row r="15" spans="1:2">
      <c r="A15" s="86"/>
      <c r="B15" s="86"/>
    </row>
    <row r="16" spans="1:2">
      <c r="A16" s="86"/>
      <c r="B16" s="99"/>
    </row>
    <row r="17" spans="1:2" ht="14.25">
      <c r="A17" s="100" t="s">
        <v>154</v>
      </c>
      <c r="B17" s="101"/>
    </row>
    <row r="18" spans="1:2">
      <c r="A18" s="100"/>
      <c r="B18" s="102"/>
    </row>
    <row r="19" spans="1:2" ht="21.75" customHeight="1">
      <c r="A19" s="100"/>
      <c r="B19" s="103"/>
    </row>
    <row r="20" spans="1:2">
      <c r="A20" s="100"/>
      <c r="B20" s="86"/>
    </row>
    <row r="21" spans="1:2">
      <c r="A21" s="100"/>
      <c r="B21" s="86"/>
    </row>
    <row r="22" spans="1:2" ht="13.5" customHeight="1">
      <c r="A22" s="100"/>
      <c r="B22" s="103"/>
    </row>
    <row r="23" spans="1:2">
      <c r="A23" s="100" t="s">
        <v>154</v>
      </c>
      <c r="B23" s="104"/>
    </row>
    <row r="24" spans="1:2">
      <c r="A24" s="86"/>
      <c r="B24" s="105"/>
    </row>
    <row r="25" spans="1:2" ht="17.25" customHeight="1">
      <c r="A25" s="86"/>
      <c r="B25" s="103"/>
    </row>
    <row r="26" spans="1:2">
      <c r="A26" s="86"/>
      <c r="B26" s="86"/>
    </row>
    <row r="27" spans="1:2">
      <c r="A27" s="106" t="s">
        <v>154</v>
      </c>
      <c r="B27" s="107">
        <f>(1+B7+B8+B9)*(1+B13)*(1+B11)/(1-B10-B12)-1</f>
        <v>0.22669047089669614</v>
      </c>
    </row>
    <row r="28" spans="1:2">
      <c r="A28" s="108"/>
      <c r="B28" s="86"/>
    </row>
    <row r="29" spans="1:2">
      <c r="A29" s="142" t="s">
        <v>155</v>
      </c>
      <c r="B29" s="142"/>
    </row>
    <row r="30" spans="1:2">
      <c r="A30" s="108"/>
      <c r="B30" s="86"/>
    </row>
  </sheetData>
  <mergeCells count="2">
    <mergeCell ref="A3:B3"/>
    <mergeCell ref="A29:B2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74" workbookViewId="0">
      <selection activeCell="D93" sqref="D93"/>
    </sheetView>
  </sheetViews>
  <sheetFormatPr defaultRowHeight="12.75"/>
  <cols>
    <col min="1" max="1" width="18.6640625" customWidth="1"/>
    <col min="2" max="2" width="47.83203125" customWidth="1"/>
    <col min="3" max="3" width="15.5" customWidth="1"/>
    <col min="4" max="4" width="9.1640625" customWidth="1"/>
    <col min="5" max="5" width="19.33203125" customWidth="1"/>
    <col min="6" max="6" width="14" customWidth="1"/>
    <col min="7" max="7" width="14.6640625" customWidth="1"/>
    <col min="8" max="8" width="13.5" customWidth="1"/>
    <col min="9" max="9" width="8.1640625" customWidth="1"/>
    <col min="10" max="10" width="13.1640625" customWidth="1"/>
    <col min="11" max="11" width="10.5" customWidth="1"/>
    <col min="12" max="12" width="19.1640625" customWidth="1"/>
    <col min="13" max="13" width="3.33203125" customWidth="1"/>
  </cols>
  <sheetData>
    <row r="1" ht="50.25" hidden="1" customHeight="1"/>
    <row r="2" ht="29.25" hidden="1" customHeight="1"/>
    <row r="3" ht="15.75" hidden="1" customHeight="1"/>
    <row r="4" ht="15.75" hidden="1" customHeight="1"/>
    <row r="5" ht="15.75" hidden="1" customHeight="1"/>
    <row r="6" ht="15" hidden="1" customHeight="1"/>
    <row r="7" ht="28.5" hidden="1" customHeight="1"/>
    <row r="8" ht="100.5" hidden="1" customHeight="1"/>
    <row r="9" ht="17.25" hidden="1" customHeight="1"/>
    <row r="10" ht="72" hidden="1" customHeight="1"/>
    <row r="11" ht="57" hidden="1" customHeight="1"/>
    <row r="12" ht="15" hidden="1" customHeight="1"/>
    <row r="13" ht="72" hidden="1" customHeight="1"/>
    <row r="14" ht="100.5" hidden="1" customHeight="1"/>
    <row r="15" ht="17.25" hidden="1" customHeight="1"/>
    <row r="16" ht="34.5" hidden="1" customHeight="1"/>
    <row r="17" spans="1:9" ht="78.75" customHeight="1">
      <c r="A17" s="156" t="s">
        <v>164</v>
      </c>
      <c r="B17" s="157"/>
      <c r="C17" s="157"/>
      <c r="D17" s="157"/>
      <c r="E17" s="157"/>
      <c r="F17" s="157"/>
      <c r="G17" s="157"/>
      <c r="H17" s="56"/>
      <c r="I17" s="57"/>
    </row>
    <row r="18" spans="1:9" ht="39.75" customHeight="1">
      <c r="A18" s="158" t="s">
        <v>175</v>
      </c>
      <c r="B18" s="159"/>
      <c r="C18" s="159"/>
      <c r="D18" s="159"/>
      <c r="E18" s="159"/>
      <c r="F18" s="159"/>
      <c r="G18" s="159"/>
      <c r="H18" s="56"/>
      <c r="I18" s="57"/>
    </row>
    <row r="19" spans="1:9" ht="13.5" customHeight="1"/>
    <row r="20" spans="1:9" ht="16.5" customHeight="1" thickBot="1">
      <c r="A20" s="161" t="s">
        <v>96</v>
      </c>
      <c r="B20" s="161"/>
      <c r="C20" s="161"/>
      <c r="D20" s="161"/>
      <c r="E20" s="161"/>
      <c r="F20" s="161"/>
      <c r="G20" s="161"/>
    </row>
    <row r="21" spans="1:9">
      <c r="A21" s="165"/>
      <c r="B21" s="165"/>
      <c r="C21" s="165"/>
      <c r="D21" s="165"/>
      <c r="E21" s="165"/>
      <c r="F21" s="165"/>
      <c r="G21" s="165"/>
    </row>
    <row r="22" spans="1:9" ht="45" customHeight="1">
      <c r="A22" s="155" t="s">
        <v>97</v>
      </c>
      <c r="B22" s="155"/>
      <c r="C22" s="155"/>
      <c r="D22" s="155"/>
      <c r="E22" s="155"/>
      <c r="F22" s="155"/>
      <c r="G22" s="155"/>
    </row>
    <row r="23" spans="1:9" ht="12.75" customHeight="1">
      <c r="A23" s="151" t="s">
        <v>81</v>
      </c>
      <c r="B23" s="151"/>
      <c r="C23" s="48" t="s">
        <v>82</v>
      </c>
      <c r="D23" s="48" t="s">
        <v>69</v>
      </c>
      <c r="E23" s="48" t="s">
        <v>83</v>
      </c>
      <c r="F23" s="48" t="s">
        <v>84</v>
      </c>
      <c r="G23" s="48" t="s">
        <v>85</v>
      </c>
    </row>
    <row r="24" spans="1:9" ht="45">
      <c r="A24" s="49" t="s">
        <v>98</v>
      </c>
      <c r="B24" s="50" t="s">
        <v>86</v>
      </c>
      <c r="C24" s="49" t="s">
        <v>77</v>
      </c>
      <c r="D24" s="49" t="s">
        <v>87</v>
      </c>
      <c r="E24" s="51">
        <v>1</v>
      </c>
      <c r="F24" s="52">
        <v>690</v>
      </c>
      <c r="G24" s="52">
        <v>690</v>
      </c>
    </row>
    <row r="25" spans="1:9" ht="16.5" customHeight="1">
      <c r="A25" s="53"/>
      <c r="B25" s="53"/>
      <c r="C25" s="53"/>
      <c r="D25" s="53"/>
      <c r="E25" s="152" t="s">
        <v>88</v>
      </c>
      <c r="F25" s="152"/>
      <c r="G25" s="54">
        <v>690</v>
      </c>
    </row>
    <row r="26" spans="1:9" ht="47.25">
      <c r="A26" s="151" t="s">
        <v>89</v>
      </c>
      <c r="B26" s="151"/>
      <c r="C26" s="48" t="s">
        <v>82</v>
      </c>
      <c r="D26" s="48" t="s">
        <v>69</v>
      </c>
      <c r="E26" s="48" t="s">
        <v>83</v>
      </c>
      <c r="F26" s="48" t="s">
        <v>84</v>
      </c>
      <c r="G26" s="48" t="s">
        <v>85</v>
      </c>
    </row>
    <row r="27" spans="1:9" ht="13.5" customHeight="1">
      <c r="A27" s="49" t="s">
        <v>99</v>
      </c>
      <c r="B27" s="50" t="s">
        <v>90</v>
      </c>
      <c r="C27" s="49" t="s">
        <v>77</v>
      </c>
      <c r="D27" s="49" t="s">
        <v>91</v>
      </c>
      <c r="E27" s="51">
        <v>2</v>
      </c>
      <c r="F27" s="52">
        <v>19.100000000000001</v>
      </c>
      <c r="G27" s="52">
        <v>38.200000000000003</v>
      </c>
    </row>
    <row r="28" spans="1:9" ht="30">
      <c r="A28" s="49" t="s">
        <v>100</v>
      </c>
      <c r="B28" s="50" t="s">
        <v>92</v>
      </c>
      <c r="C28" s="49" t="s">
        <v>77</v>
      </c>
      <c r="D28" s="49" t="s">
        <v>91</v>
      </c>
      <c r="E28" s="51">
        <v>2</v>
      </c>
      <c r="F28" s="52">
        <v>24.15</v>
      </c>
      <c r="G28" s="52">
        <v>48.3</v>
      </c>
    </row>
    <row r="29" spans="1:9" ht="16.5" thickBot="1">
      <c r="A29" s="53"/>
      <c r="B29" s="53"/>
      <c r="C29" s="53"/>
      <c r="D29" s="53"/>
      <c r="E29" s="152" t="s">
        <v>93</v>
      </c>
      <c r="F29" s="152"/>
      <c r="G29" s="54">
        <v>86.5</v>
      </c>
    </row>
    <row r="30" spans="1:9" ht="12.75" customHeight="1">
      <c r="A30" s="53"/>
      <c r="B30" s="53"/>
      <c r="C30" s="53"/>
      <c r="D30" s="53"/>
      <c r="E30" s="166"/>
      <c r="F30" s="166"/>
      <c r="G30" s="166"/>
    </row>
    <row r="31" spans="1:9" ht="15.75">
      <c r="A31" s="53"/>
      <c r="B31" s="53"/>
      <c r="C31" s="53"/>
      <c r="D31" s="53"/>
      <c r="E31" s="154" t="s">
        <v>94</v>
      </c>
      <c r="F31" s="154"/>
      <c r="G31" s="55">
        <v>776.5</v>
      </c>
    </row>
    <row r="32" spans="1:9" ht="15.75">
      <c r="A32" s="53"/>
      <c r="B32" s="53"/>
      <c r="C32" s="53"/>
      <c r="D32" s="53"/>
      <c r="E32" s="154" t="s">
        <v>95</v>
      </c>
      <c r="F32" s="154"/>
      <c r="G32" s="55">
        <f>G31*1.2267</f>
        <v>952.5325499999999</v>
      </c>
    </row>
    <row r="34" spans="1:7" ht="15.75">
      <c r="A34" s="160" t="s">
        <v>112</v>
      </c>
      <c r="B34" s="160"/>
      <c r="C34" s="160"/>
      <c r="D34" s="160"/>
      <c r="E34" s="160"/>
      <c r="F34" s="160"/>
      <c r="G34" s="160"/>
    </row>
    <row r="35" spans="1:7" ht="47.25">
      <c r="A35" s="163" t="s">
        <v>101</v>
      </c>
      <c r="B35" s="163"/>
      <c r="C35" s="58" t="s">
        <v>82</v>
      </c>
      <c r="D35" s="58" t="s">
        <v>69</v>
      </c>
      <c r="E35" s="58" t="s">
        <v>83</v>
      </c>
      <c r="F35" s="58" t="s">
        <v>84</v>
      </c>
      <c r="G35" s="58" t="s">
        <v>85</v>
      </c>
    </row>
    <row r="36" spans="1:7" ht="30">
      <c r="A36" s="59" t="s">
        <v>108</v>
      </c>
      <c r="B36" s="60" t="s">
        <v>102</v>
      </c>
      <c r="C36" s="59" t="s">
        <v>103</v>
      </c>
      <c r="D36" s="59" t="s">
        <v>104</v>
      </c>
      <c r="E36" s="61">
        <v>0.15</v>
      </c>
      <c r="F36" s="62">
        <v>3.68</v>
      </c>
      <c r="G36" s="62">
        <v>0.55000000000000004</v>
      </c>
    </row>
    <row r="37" spans="1:7" ht="15.75">
      <c r="A37" s="63"/>
      <c r="B37" s="63"/>
      <c r="C37" s="63"/>
      <c r="D37" s="63"/>
      <c r="E37" s="164" t="s">
        <v>105</v>
      </c>
      <c r="F37" s="164"/>
      <c r="G37" s="64">
        <v>0.55000000000000004</v>
      </c>
    </row>
    <row r="38" spans="1:7" ht="47.25">
      <c r="A38" s="163" t="s">
        <v>81</v>
      </c>
      <c r="B38" s="163"/>
      <c r="C38" s="58" t="s">
        <v>82</v>
      </c>
      <c r="D38" s="58" t="s">
        <v>69</v>
      </c>
      <c r="E38" s="58" t="s">
        <v>83</v>
      </c>
      <c r="F38" s="58" t="s">
        <v>84</v>
      </c>
      <c r="G38" s="58" t="s">
        <v>85</v>
      </c>
    </row>
    <row r="39" spans="1:7" ht="45">
      <c r="A39" s="59" t="s">
        <v>109</v>
      </c>
      <c r="B39" s="60" t="s">
        <v>111</v>
      </c>
      <c r="C39" s="59" t="s">
        <v>103</v>
      </c>
      <c r="D39" s="59" t="s">
        <v>106</v>
      </c>
      <c r="E39" s="61">
        <v>1</v>
      </c>
      <c r="F39" s="62">
        <v>17.89</v>
      </c>
      <c r="G39" s="62">
        <v>17.89</v>
      </c>
    </row>
    <row r="40" spans="1:7" ht="15.75">
      <c r="A40" s="63"/>
      <c r="B40" s="63"/>
      <c r="C40" s="63"/>
      <c r="D40" s="63"/>
      <c r="E40" s="164" t="s">
        <v>88</v>
      </c>
      <c r="F40" s="164"/>
      <c r="G40" s="64">
        <v>17.89</v>
      </c>
    </row>
    <row r="41" spans="1:7" ht="47.25">
      <c r="A41" s="163" t="s">
        <v>89</v>
      </c>
      <c r="B41" s="163"/>
      <c r="C41" s="58" t="s">
        <v>82</v>
      </c>
      <c r="D41" s="58" t="s">
        <v>69</v>
      </c>
      <c r="E41" s="58" t="s">
        <v>83</v>
      </c>
      <c r="F41" s="58" t="s">
        <v>84</v>
      </c>
      <c r="G41" s="58" t="s">
        <v>85</v>
      </c>
    </row>
    <row r="42" spans="1:7" ht="30">
      <c r="A42" s="59" t="s">
        <v>110</v>
      </c>
      <c r="B42" s="60" t="s">
        <v>107</v>
      </c>
      <c r="C42" s="59" t="s">
        <v>103</v>
      </c>
      <c r="D42" s="59" t="s">
        <v>104</v>
      </c>
      <c r="E42" s="61">
        <v>0.15</v>
      </c>
      <c r="F42" s="62">
        <v>18.16</v>
      </c>
      <c r="G42" s="62">
        <v>2.72</v>
      </c>
    </row>
    <row r="43" spans="1:7" ht="16.5" thickBot="1">
      <c r="A43" s="63"/>
      <c r="B43" s="63"/>
      <c r="C43" s="63"/>
      <c r="D43" s="63"/>
      <c r="E43" s="164" t="s">
        <v>93</v>
      </c>
      <c r="F43" s="164"/>
      <c r="G43" s="64">
        <v>2.72</v>
      </c>
    </row>
    <row r="44" spans="1:7" ht="15.75">
      <c r="A44" s="63"/>
      <c r="B44" s="63"/>
      <c r="C44" s="63"/>
      <c r="D44" s="63"/>
      <c r="E44" s="167"/>
      <c r="F44" s="167"/>
      <c r="G44" s="167"/>
    </row>
    <row r="45" spans="1:7" ht="15.75">
      <c r="A45" s="63"/>
      <c r="B45" s="63"/>
      <c r="C45" s="63"/>
      <c r="D45" s="63"/>
      <c r="E45" s="162" t="s">
        <v>94</v>
      </c>
      <c r="F45" s="162"/>
      <c r="G45" s="65">
        <v>21.14</v>
      </c>
    </row>
    <row r="46" spans="1:7" ht="15.75">
      <c r="A46" s="63"/>
      <c r="B46" s="63"/>
      <c r="C46" s="63"/>
      <c r="D46" s="63"/>
      <c r="E46" s="162" t="s">
        <v>95</v>
      </c>
      <c r="F46" s="162"/>
      <c r="G46" s="55">
        <f>G45*1.2267</f>
        <v>25.932437999999998</v>
      </c>
    </row>
    <row r="47" spans="1:7" ht="15.75">
      <c r="A47" s="155" t="s">
        <v>125</v>
      </c>
      <c r="B47" s="155"/>
      <c r="C47" s="155"/>
      <c r="D47" s="155"/>
      <c r="E47" s="155"/>
      <c r="F47" s="155"/>
      <c r="G47" s="155"/>
    </row>
    <row r="48" spans="1:7" ht="47.25">
      <c r="A48" s="151" t="s">
        <v>101</v>
      </c>
      <c r="B48" s="151"/>
      <c r="C48" s="48" t="s">
        <v>82</v>
      </c>
      <c r="D48" s="48" t="s">
        <v>69</v>
      </c>
      <c r="E48" s="48" t="s">
        <v>83</v>
      </c>
      <c r="F48" s="48" t="s">
        <v>84</v>
      </c>
      <c r="G48" s="48" t="s">
        <v>85</v>
      </c>
    </row>
    <row r="49" spans="1:7" ht="30">
      <c r="A49" s="49" t="s">
        <v>113</v>
      </c>
      <c r="B49" s="50" t="s">
        <v>102</v>
      </c>
      <c r="C49" s="49" t="s">
        <v>103</v>
      </c>
      <c r="D49" s="49" t="s">
        <v>104</v>
      </c>
      <c r="E49" s="51">
        <v>1.5</v>
      </c>
      <c r="F49" s="66">
        <v>3.68</v>
      </c>
      <c r="G49" s="66">
        <v>5.52</v>
      </c>
    </row>
    <row r="50" spans="1:7" ht="15">
      <c r="A50" s="49" t="s">
        <v>114</v>
      </c>
      <c r="B50" s="50" t="s">
        <v>115</v>
      </c>
      <c r="C50" s="49" t="s">
        <v>103</v>
      </c>
      <c r="D50" s="49" t="s">
        <v>104</v>
      </c>
      <c r="E50" s="51">
        <v>1.5</v>
      </c>
      <c r="F50" s="66">
        <v>3.82</v>
      </c>
      <c r="G50" s="66">
        <v>5.73</v>
      </c>
    </row>
    <row r="51" spans="1:7" ht="15.75">
      <c r="A51" s="67"/>
      <c r="B51" s="67"/>
      <c r="C51" s="67"/>
      <c r="D51" s="67"/>
      <c r="E51" s="152" t="s">
        <v>105</v>
      </c>
      <c r="F51" s="152"/>
      <c r="G51" s="68">
        <v>11.25</v>
      </c>
    </row>
    <row r="52" spans="1:7" ht="47.25">
      <c r="A52" s="151" t="s">
        <v>81</v>
      </c>
      <c r="B52" s="151"/>
      <c r="C52" s="48" t="s">
        <v>82</v>
      </c>
      <c r="D52" s="48" t="s">
        <v>69</v>
      </c>
      <c r="E52" s="48" t="s">
        <v>83</v>
      </c>
      <c r="F52" s="48" t="s">
        <v>84</v>
      </c>
      <c r="G52" s="48" t="s">
        <v>85</v>
      </c>
    </row>
    <row r="53" spans="1:7" ht="30">
      <c r="A53" s="49" t="s">
        <v>116</v>
      </c>
      <c r="B53" s="50" t="s">
        <v>117</v>
      </c>
      <c r="C53" s="49" t="s">
        <v>103</v>
      </c>
      <c r="D53" s="49" t="s">
        <v>106</v>
      </c>
      <c r="E53" s="51">
        <v>2</v>
      </c>
      <c r="F53" s="66">
        <v>19.600000000000001</v>
      </c>
      <c r="G53" s="66">
        <f>F53*E53</f>
        <v>39.200000000000003</v>
      </c>
    </row>
    <row r="54" spans="1:7" ht="30">
      <c r="A54" s="49" t="s">
        <v>118</v>
      </c>
      <c r="B54" s="50" t="s">
        <v>119</v>
      </c>
      <c r="C54" s="49" t="s">
        <v>103</v>
      </c>
      <c r="D54" s="49" t="s">
        <v>106</v>
      </c>
      <c r="E54" s="51">
        <v>2</v>
      </c>
      <c r="F54" s="66">
        <v>33.9</v>
      </c>
      <c r="G54" s="66">
        <f t="shared" ref="G54:G55" si="0">F54*E54</f>
        <v>67.8</v>
      </c>
    </row>
    <row r="55" spans="1:7" ht="15">
      <c r="A55" s="49" t="s">
        <v>120</v>
      </c>
      <c r="B55" s="50" t="s">
        <v>121</v>
      </c>
      <c r="C55" s="49" t="s">
        <v>103</v>
      </c>
      <c r="D55" s="49" t="s">
        <v>106</v>
      </c>
      <c r="E55" s="51">
        <v>1</v>
      </c>
      <c r="F55" s="66">
        <v>54.9</v>
      </c>
      <c r="G55" s="66">
        <f t="shared" si="0"/>
        <v>54.9</v>
      </c>
    </row>
    <row r="56" spans="1:7" ht="15.75">
      <c r="A56" s="67"/>
      <c r="B56" s="67"/>
      <c r="C56" s="67"/>
      <c r="D56" s="67"/>
      <c r="E56" s="152" t="s">
        <v>88</v>
      </c>
      <c r="F56" s="152"/>
      <c r="G56" s="68">
        <f>G55+G54+G53</f>
        <v>161.89999999999998</v>
      </c>
    </row>
    <row r="57" spans="1:7" ht="47.25">
      <c r="A57" s="151" t="s">
        <v>89</v>
      </c>
      <c r="B57" s="151"/>
      <c r="C57" s="48" t="s">
        <v>82</v>
      </c>
      <c r="D57" s="48" t="s">
        <v>69</v>
      </c>
      <c r="E57" s="48" t="s">
        <v>83</v>
      </c>
      <c r="F57" s="48" t="s">
        <v>84</v>
      </c>
      <c r="G57" s="48" t="s">
        <v>85</v>
      </c>
    </row>
    <row r="58" spans="1:7" ht="15">
      <c r="A58" s="49" t="s">
        <v>122</v>
      </c>
      <c r="B58" s="50" t="s">
        <v>107</v>
      </c>
      <c r="C58" s="49" t="s">
        <v>103</v>
      </c>
      <c r="D58" s="49" t="s">
        <v>104</v>
      </c>
      <c r="E58" s="51">
        <v>1.5</v>
      </c>
      <c r="F58" s="66">
        <v>18.16</v>
      </c>
      <c r="G58" s="66">
        <v>27.24</v>
      </c>
    </row>
    <row r="59" spans="1:7" ht="15">
      <c r="A59" s="49" t="s">
        <v>123</v>
      </c>
      <c r="B59" s="50" t="s">
        <v>124</v>
      </c>
      <c r="C59" s="49" t="s">
        <v>103</v>
      </c>
      <c r="D59" s="49" t="s">
        <v>104</v>
      </c>
      <c r="E59" s="51">
        <v>1.5</v>
      </c>
      <c r="F59" s="66">
        <v>12.72</v>
      </c>
      <c r="G59" s="66">
        <v>19.079999999999998</v>
      </c>
    </row>
    <row r="60" spans="1:7" ht="16.5" thickBot="1">
      <c r="A60" s="67"/>
      <c r="B60" s="67"/>
      <c r="C60" s="67"/>
      <c r="D60" s="67"/>
      <c r="E60" s="152" t="s">
        <v>93</v>
      </c>
      <c r="F60" s="152"/>
      <c r="G60" s="68">
        <v>46.32</v>
      </c>
    </row>
    <row r="61" spans="1:7" ht="15.75">
      <c r="A61" s="67"/>
      <c r="B61" s="67"/>
      <c r="C61" s="67"/>
      <c r="D61" s="67"/>
      <c r="E61" s="153"/>
      <c r="F61" s="153"/>
      <c r="G61" s="153"/>
    </row>
    <row r="62" spans="1:7" ht="15.75">
      <c r="A62" s="67"/>
      <c r="B62" s="67"/>
      <c r="C62" s="67"/>
      <c r="D62" s="67"/>
      <c r="E62" s="154" t="s">
        <v>94</v>
      </c>
      <c r="F62" s="154"/>
      <c r="G62" s="55">
        <f>G60+G56+G51</f>
        <v>219.46999999999997</v>
      </c>
    </row>
    <row r="63" spans="1:7" ht="15.75">
      <c r="A63" s="67"/>
      <c r="B63" s="67"/>
      <c r="C63" s="67"/>
      <c r="D63" s="67"/>
      <c r="E63" s="154" t="s">
        <v>95</v>
      </c>
      <c r="F63" s="154"/>
      <c r="G63" s="55">
        <f>G62*1.2267</f>
        <v>269.22384899999992</v>
      </c>
    </row>
    <row r="64" spans="1:7" ht="15.75">
      <c r="A64" s="150" t="s">
        <v>136</v>
      </c>
      <c r="B64" s="150"/>
      <c r="C64" s="150"/>
      <c r="D64" s="150"/>
      <c r="E64" s="150"/>
      <c r="F64" s="150"/>
      <c r="G64" s="150"/>
    </row>
    <row r="65" spans="1:7" ht="47.25">
      <c r="A65" s="149" t="s">
        <v>101</v>
      </c>
      <c r="B65" s="149"/>
      <c r="C65" s="69" t="s">
        <v>82</v>
      </c>
      <c r="D65" s="69" t="s">
        <v>69</v>
      </c>
      <c r="E65" s="69" t="s">
        <v>83</v>
      </c>
      <c r="F65" s="69" t="s">
        <v>84</v>
      </c>
      <c r="G65" s="69" t="s">
        <v>85</v>
      </c>
    </row>
    <row r="66" spans="1:7" ht="30">
      <c r="A66" s="70" t="s">
        <v>127</v>
      </c>
      <c r="B66" s="71" t="s">
        <v>128</v>
      </c>
      <c r="C66" s="70" t="s">
        <v>103</v>
      </c>
      <c r="D66" s="70" t="s">
        <v>104</v>
      </c>
      <c r="E66" s="72">
        <v>1</v>
      </c>
      <c r="F66" s="73">
        <v>3.71</v>
      </c>
      <c r="G66" s="73">
        <v>3.71</v>
      </c>
    </row>
    <row r="67" spans="1:7" ht="15">
      <c r="A67" s="70" t="s">
        <v>114</v>
      </c>
      <c r="B67" s="71" t="s">
        <v>115</v>
      </c>
      <c r="C67" s="70" t="s">
        <v>103</v>
      </c>
      <c r="D67" s="70" t="s">
        <v>104</v>
      </c>
      <c r="E67" s="72">
        <v>0.3</v>
      </c>
      <c r="F67" s="73">
        <v>3.82</v>
      </c>
      <c r="G67" s="73">
        <v>1.1499999999999999</v>
      </c>
    </row>
    <row r="68" spans="1:7" ht="15.75">
      <c r="A68" s="74"/>
      <c r="B68" s="74"/>
      <c r="C68" s="74"/>
      <c r="D68" s="74"/>
      <c r="E68" s="146" t="s">
        <v>105</v>
      </c>
      <c r="F68" s="146"/>
      <c r="G68" s="75">
        <v>4.8600000000000003</v>
      </c>
    </row>
    <row r="69" spans="1:7" ht="47.25">
      <c r="A69" s="149" t="s">
        <v>81</v>
      </c>
      <c r="B69" s="149"/>
      <c r="C69" s="69" t="s">
        <v>82</v>
      </c>
      <c r="D69" s="69" t="s">
        <v>69</v>
      </c>
      <c r="E69" s="69" t="s">
        <v>83</v>
      </c>
      <c r="F69" s="69" t="s">
        <v>84</v>
      </c>
      <c r="G69" s="69" t="s">
        <v>85</v>
      </c>
    </row>
    <row r="70" spans="1:7" ht="30">
      <c r="A70" s="70" t="s">
        <v>129</v>
      </c>
      <c r="B70" s="71" t="s">
        <v>135</v>
      </c>
      <c r="C70" s="70" t="s">
        <v>103</v>
      </c>
      <c r="D70" s="70" t="s">
        <v>130</v>
      </c>
      <c r="E70" s="72">
        <v>1</v>
      </c>
      <c r="F70" s="73">
        <v>278.18</v>
      </c>
      <c r="G70" s="73">
        <v>278.18</v>
      </c>
    </row>
    <row r="71" spans="1:7" ht="30">
      <c r="A71" s="70" t="s">
        <v>131</v>
      </c>
      <c r="B71" s="71" t="s">
        <v>132</v>
      </c>
      <c r="C71" s="70" t="s">
        <v>103</v>
      </c>
      <c r="D71" s="70" t="s">
        <v>106</v>
      </c>
      <c r="E71" s="72">
        <v>4</v>
      </c>
      <c r="F71" s="73">
        <v>9.9</v>
      </c>
      <c r="G71" s="73">
        <v>39.6</v>
      </c>
    </row>
    <row r="72" spans="1:7" ht="15.75">
      <c r="A72" s="74"/>
      <c r="B72" s="74"/>
      <c r="C72" s="74"/>
      <c r="D72" s="74"/>
      <c r="E72" s="146" t="s">
        <v>88</v>
      </c>
      <c r="F72" s="146"/>
      <c r="G72" s="75">
        <v>317.77999999999997</v>
      </c>
    </row>
    <row r="73" spans="1:7" ht="47.25">
      <c r="A73" s="149" t="s">
        <v>89</v>
      </c>
      <c r="B73" s="149"/>
      <c r="C73" s="69" t="s">
        <v>82</v>
      </c>
      <c r="D73" s="69" t="s">
        <v>69</v>
      </c>
      <c r="E73" s="69" t="s">
        <v>83</v>
      </c>
      <c r="F73" s="69" t="s">
        <v>84</v>
      </c>
      <c r="G73" s="69" t="s">
        <v>85</v>
      </c>
    </row>
    <row r="74" spans="1:7" ht="15">
      <c r="A74" s="70" t="s">
        <v>133</v>
      </c>
      <c r="B74" s="71" t="s">
        <v>134</v>
      </c>
      <c r="C74" s="70" t="s">
        <v>103</v>
      </c>
      <c r="D74" s="70" t="s">
        <v>104</v>
      </c>
      <c r="E74" s="72">
        <v>1</v>
      </c>
      <c r="F74" s="73">
        <v>18.16</v>
      </c>
      <c r="G74" s="73">
        <v>18.16</v>
      </c>
    </row>
    <row r="75" spans="1:7" ht="15">
      <c r="A75" s="70" t="s">
        <v>123</v>
      </c>
      <c r="B75" s="71" t="s">
        <v>124</v>
      </c>
      <c r="C75" s="70" t="s">
        <v>103</v>
      </c>
      <c r="D75" s="70" t="s">
        <v>104</v>
      </c>
      <c r="E75" s="72">
        <v>0.3</v>
      </c>
      <c r="F75" s="73">
        <v>12.72</v>
      </c>
      <c r="G75" s="73">
        <v>3.82</v>
      </c>
    </row>
    <row r="76" spans="1:7" ht="16.5" thickBot="1">
      <c r="A76" s="74"/>
      <c r="B76" s="74"/>
      <c r="C76" s="74"/>
      <c r="D76" s="74"/>
      <c r="E76" s="146" t="s">
        <v>93</v>
      </c>
      <c r="F76" s="146"/>
      <c r="G76" s="75">
        <v>21.98</v>
      </c>
    </row>
    <row r="77" spans="1:7" ht="15.75">
      <c r="A77" s="74"/>
      <c r="B77" s="74"/>
      <c r="C77" s="74"/>
      <c r="D77" s="74"/>
      <c r="E77" s="147"/>
      <c r="F77" s="147"/>
      <c r="G77" s="147"/>
    </row>
    <row r="78" spans="1:7" ht="15.75">
      <c r="A78" s="74"/>
      <c r="B78" s="74"/>
      <c r="C78" s="74"/>
      <c r="D78" s="74"/>
      <c r="E78" s="148" t="s">
        <v>94</v>
      </c>
      <c r="F78" s="148"/>
      <c r="G78" s="76">
        <v>86.66</v>
      </c>
    </row>
    <row r="79" spans="1:7" ht="15.75">
      <c r="A79" s="74"/>
      <c r="B79" s="74"/>
      <c r="C79" s="74"/>
      <c r="D79" s="74"/>
      <c r="E79" s="148" t="s">
        <v>95</v>
      </c>
      <c r="F79" s="148"/>
      <c r="G79" s="55">
        <f>G78*1.2267</f>
        <v>106.30582199999999</v>
      </c>
    </row>
    <row r="80" spans="1:7" ht="30" customHeight="1">
      <c r="A80" s="143" t="s">
        <v>140</v>
      </c>
      <c r="B80" s="144"/>
      <c r="C80" s="144"/>
      <c r="D80" s="144"/>
      <c r="E80" s="144"/>
      <c r="F80" s="144"/>
      <c r="G80" s="145"/>
    </row>
    <row r="81" spans="1:7" ht="47.25">
      <c r="A81" s="78" t="s">
        <v>137</v>
      </c>
      <c r="B81" s="79"/>
      <c r="C81" s="69" t="s">
        <v>82</v>
      </c>
      <c r="D81" s="69" t="s">
        <v>69</v>
      </c>
      <c r="E81" s="69" t="s">
        <v>83</v>
      </c>
      <c r="F81" s="69" t="s">
        <v>84</v>
      </c>
      <c r="G81" s="69" t="s">
        <v>85</v>
      </c>
    </row>
    <row r="82" spans="1:7" ht="45">
      <c r="A82" s="70" t="s">
        <v>178</v>
      </c>
      <c r="B82" s="71" t="s">
        <v>160</v>
      </c>
      <c r="C82" s="70" t="s">
        <v>70</v>
      </c>
      <c r="D82" s="70" t="s">
        <v>138</v>
      </c>
      <c r="E82" s="77">
        <v>1</v>
      </c>
      <c r="F82" s="73">
        <v>229.03</v>
      </c>
      <c r="G82" s="73">
        <f>F82*E82</f>
        <v>229.03</v>
      </c>
    </row>
    <row r="83" spans="1:7" ht="30.75" customHeight="1">
      <c r="A83" s="70">
        <v>88240</v>
      </c>
      <c r="B83" s="71" t="s">
        <v>177</v>
      </c>
      <c r="C83" s="70" t="s">
        <v>70</v>
      </c>
      <c r="D83" s="70" t="s">
        <v>91</v>
      </c>
      <c r="E83" s="77">
        <v>1.2</v>
      </c>
      <c r="F83" s="73">
        <v>18.28</v>
      </c>
      <c r="G83" s="73">
        <f>F83*E83</f>
        <v>21.936</v>
      </c>
    </row>
    <row r="84" spans="1:7" ht="45">
      <c r="A84" s="70">
        <v>88278</v>
      </c>
      <c r="B84" s="71" t="s">
        <v>176</v>
      </c>
      <c r="C84" s="70" t="s">
        <v>70</v>
      </c>
      <c r="D84" s="70" t="s">
        <v>91</v>
      </c>
      <c r="E84" s="77">
        <v>1.2</v>
      </c>
      <c r="F84" s="73">
        <v>20.83</v>
      </c>
      <c r="G84" s="73">
        <f>F84*E84</f>
        <v>24.995999999999999</v>
      </c>
    </row>
    <row r="85" spans="1:7" ht="30">
      <c r="A85" s="70"/>
      <c r="B85" s="71"/>
      <c r="C85" s="70"/>
      <c r="D85" s="70"/>
      <c r="E85" s="77" t="s">
        <v>139</v>
      </c>
      <c r="F85" s="73"/>
      <c r="G85" s="73">
        <f>G83+G84+G82</f>
        <v>275.96199999999999</v>
      </c>
    </row>
    <row r="86" spans="1:7" ht="0.75" customHeight="1">
      <c r="A86" s="74"/>
      <c r="B86" s="74"/>
      <c r="C86" s="74"/>
      <c r="D86" s="74"/>
      <c r="E86" s="82"/>
      <c r="F86" s="82"/>
      <c r="G86" s="75"/>
    </row>
    <row r="87" spans="1:7" ht="15" hidden="1" customHeight="1">
      <c r="A87" s="78"/>
      <c r="B87" s="79"/>
      <c r="C87" s="69"/>
      <c r="D87" s="69"/>
      <c r="E87" s="80" t="s">
        <v>94</v>
      </c>
      <c r="F87" s="81"/>
      <c r="G87" s="69">
        <v>786.74</v>
      </c>
    </row>
    <row r="88" spans="1:7" ht="15" hidden="1">
      <c r="A88" s="70"/>
      <c r="B88" s="71"/>
      <c r="C88" s="70"/>
      <c r="D88" s="70"/>
      <c r="E88" s="77"/>
      <c r="F88" s="73"/>
      <c r="G88" s="73"/>
    </row>
    <row r="89" spans="1:7" ht="15" hidden="1">
      <c r="A89" s="70"/>
      <c r="B89" s="71"/>
      <c r="C89" s="70"/>
      <c r="D89" s="70"/>
      <c r="E89" s="77"/>
      <c r="F89" s="73"/>
      <c r="G89" s="73"/>
    </row>
    <row r="90" spans="1:7" ht="16.5" thickBot="1">
      <c r="A90" s="74"/>
      <c r="B90" s="74"/>
      <c r="C90" s="74"/>
      <c r="D90" s="74"/>
      <c r="E90" s="146"/>
      <c r="F90" s="146"/>
      <c r="G90" s="75"/>
    </row>
    <row r="91" spans="1:7" ht="15.75">
      <c r="A91" s="74"/>
      <c r="B91" s="74"/>
      <c r="C91" s="74"/>
      <c r="D91" s="74"/>
      <c r="E91" s="147"/>
      <c r="F91" s="147"/>
      <c r="G91" s="147"/>
    </row>
    <row r="92" spans="1:7" ht="15.75">
      <c r="A92" s="74"/>
      <c r="B92" s="74"/>
      <c r="C92" s="74"/>
      <c r="D92" s="74"/>
      <c r="E92" s="148" t="s">
        <v>94</v>
      </c>
      <c r="F92" s="148"/>
      <c r="G92" s="76">
        <f>G85</f>
        <v>275.96199999999999</v>
      </c>
    </row>
    <row r="93" spans="1:7" ht="15.75">
      <c r="A93" s="74"/>
      <c r="B93" s="74"/>
      <c r="C93" s="74"/>
      <c r="D93" s="74"/>
      <c r="E93" s="148" t="s">
        <v>95</v>
      </c>
      <c r="F93" s="148"/>
      <c r="G93" s="55">
        <f>G92*1.2267</f>
        <v>338.52258539999997</v>
      </c>
    </row>
  </sheetData>
  <mergeCells count="47">
    <mergeCell ref="E46:F46"/>
    <mergeCell ref="A38:B38"/>
    <mergeCell ref="E40:F40"/>
    <mergeCell ref="A41:B41"/>
    <mergeCell ref="E43:F43"/>
    <mergeCell ref="E44:G44"/>
    <mergeCell ref="A17:G17"/>
    <mergeCell ref="A18:G18"/>
    <mergeCell ref="A34:G34"/>
    <mergeCell ref="A20:G20"/>
    <mergeCell ref="E45:F45"/>
    <mergeCell ref="A35:B35"/>
    <mergeCell ref="E37:F37"/>
    <mergeCell ref="E29:F29"/>
    <mergeCell ref="A21:G21"/>
    <mergeCell ref="A22:G22"/>
    <mergeCell ref="A23:B23"/>
    <mergeCell ref="E25:F25"/>
    <mergeCell ref="A26:B26"/>
    <mergeCell ref="E30:G30"/>
    <mergeCell ref="E31:F31"/>
    <mergeCell ref="E32:F32"/>
    <mergeCell ref="A47:G47"/>
    <mergeCell ref="A48:B48"/>
    <mergeCell ref="E51:F51"/>
    <mergeCell ref="A52:B52"/>
    <mergeCell ref="E56:F56"/>
    <mergeCell ref="A64:G64"/>
    <mergeCell ref="A65:B65"/>
    <mergeCell ref="E68:F68"/>
    <mergeCell ref="A57:B57"/>
    <mergeCell ref="E60:F60"/>
    <mergeCell ref="E61:G61"/>
    <mergeCell ref="E62:F62"/>
    <mergeCell ref="E63:F63"/>
    <mergeCell ref="E78:F78"/>
    <mergeCell ref="E79:F79"/>
    <mergeCell ref="A69:B69"/>
    <mergeCell ref="E72:F72"/>
    <mergeCell ref="A73:B73"/>
    <mergeCell ref="E76:F76"/>
    <mergeCell ref="E77:G77"/>
    <mergeCell ref="A80:G80"/>
    <mergeCell ref="E90:F90"/>
    <mergeCell ref="E91:G91"/>
    <mergeCell ref="E92:F92"/>
    <mergeCell ref="E93:F9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</vt:lpstr>
      <vt:lpstr>BDI</vt:lpstr>
      <vt:lpstr>COMPOSIÇÃO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</dc:creator>
  <cp:lastModifiedBy>usuario</cp:lastModifiedBy>
  <dcterms:created xsi:type="dcterms:W3CDTF">2023-12-12T20:25:40Z</dcterms:created>
  <dcterms:modified xsi:type="dcterms:W3CDTF">2023-12-22T12:15:31Z</dcterms:modified>
</cp:coreProperties>
</file>